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800" yWindow="-15" windowWidth="10845" windowHeight="10230" tabRatio="798"/>
  </bookViews>
  <sheets>
    <sheet name="Mov.tot" sheetId="1" r:id="rId1"/>
    <sheet name="BS" sheetId="21" r:id="rId2"/>
    <sheet name="XTERE" sheetId="31" r:id="rId3"/>
    <sheet name="XROSE" sheetId="32" r:id="rId4"/>
    <sheet name="Resum mensual" sheetId="13" r:id="rId5"/>
    <sheet name="Saldo 2013-2014" sheetId="14" r:id="rId6"/>
    <sheet name="EVOLUCIÓ SALDO 2009-2014" sheetId="39" r:id="rId7"/>
    <sheet name="E.COMPTES+PRESSUP.2013-2014" sheetId="36" r:id="rId8"/>
  </sheets>
  <externalReferences>
    <externalReference r:id="rId9"/>
  </externalReferences>
  <definedNames>
    <definedName name="_xlnm._FilterDatabase" localSheetId="1" hidden="1">BS!$A$1:$M$695</definedName>
    <definedName name="_xlnm._FilterDatabase" localSheetId="0" hidden="1">Mov.tot!$A$1:$CE$1056</definedName>
    <definedName name="_xlnm._FilterDatabase" localSheetId="3" hidden="1">XROSE!$A$1:$L$95</definedName>
    <definedName name="_xlnm._FilterDatabase" localSheetId="2" hidden="1">XTERE!$A$1:$E$341</definedName>
    <definedName name="_xlnm.Print_Titles" localSheetId="0">Mov.tot!$A:$E,Mov.tot!$1:$1</definedName>
    <definedName name="_xlnm.Print_Titles" localSheetId="4">'Resum mensual'!$A:$A</definedName>
  </definedNames>
  <calcPr calcId="125725"/>
</workbook>
</file>

<file path=xl/calcChain.xml><?xml version="1.0" encoding="utf-8"?>
<calcChain xmlns="http://schemas.openxmlformats.org/spreadsheetml/2006/main">
  <c r="BO1052" i="1"/>
  <c r="BO1056"/>
  <c r="BQ1052"/>
  <c r="BP1052"/>
  <c r="BN1052"/>
  <c r="BQ1056"/>
  <c r="BP1056"/>
  <c r="BN1056"/>
  <c r="BN353"/>
  <c r="E291" i="31"/>
  <c r="E292" s="1"/>
  <c r="E293" s="1"/>
  <c r="E294" s="1"/>
  <c r="BY1052" i="1" l="1"/>
  <c r="CB1052"/>
  <c r="CC1052"/>
  <c r="CD1052"/>
  <c r="E1052"/>
  <c r="F1052"/>
  <c r="CE888" l="1"/>
  <c r="CE889"/>
  <c r="CE890"/>
  <c r="CE891"/>
  <c r="CE892"/>
  <c r="CE893"/>
  <c r="CE894"/>
  <c r="CE895"/>
  <c r="CE896"/>
  <c r="CE897"/>
  <c r="CE898"/>
  <c r="CE899"/>
  <c r="CE900"/>
  <c r="CE901"/>
  <c r="CE902"/>
  <c r="CE903"/>
  <c r="CE904"/>
  <c r="CE905"/>
  <c r="CE906"/>
  <c r="CE907"/>
  <c r="CE908"/>
  <c r="CE909"/>
  <c r="CE910"/>
  <c r="CE911"/>
  <c r="CE912"/>
  <c r="CE913"/>
  <c r="CE914"/>
  <c r="CE915"/>
  <c r="CE916"/>
  <c r="CE917"/>
  <c r="CE918"/>
  <c r="CE919"/>
  <c r="CE920"/>
  <c r="CE921"/>
  <c r="CE922"/>
  <c r="CE923"/>
  <c r="CE924"/>
  <c r="CE925"/>
  <c r="CE926"/>
  <c r="CE927"/>
  <c r="CE928"/>
  <c r="CE929"/>
  <c r="CE930"/>
  <c r="CE933"/>
  <c r="CE934"/>
  <c r="CE935"/>
  <c r="CE936"/>
  <c r="CE937"/>
  <c r="CE938"/>
  <c r="CE939"/>
  <c r="CE940"/>
  <c r="CE941"/>
  <c r="AH942"/>
  <c r="AN942"/>
  <c r="AN943"/>
  <c r="AP943"/>
  <c r="CE944"/>
  <c r="CE945"/>
  <c r="CE946"/>
  <c r="CE947"/>
  <c r="CE948"/>
  <c r="CE949"/>
  <c r="CE950"/>
  <c r="CE951"/>
  <c r="CE952"/>
  <c r="CE953"/>
  <c r="CE954"/>
  <c r="CE955"/>
  <c r="CE956"/>
  <c r="E957"/>
  <c r="F957"/>
  <c r="G957"/>
  <c r="H957"/>
  <c r="I957"/>
  <c r="J957"/>
  <c r="K957"/>
  <c r="L957"/>
  <c r="M957"/>
  <c r="N957"/>
  <c r="O957"/>
  <c r="P957"/>
  <c r="Q957"/>
  <c r="R957"/>
  <c r="S957"/>
  <c r="T957"/>
  <c r="U957"/>
  <c r="V957"/>
  <c r="W957"/>
  <c r="X957"/>
  <c r="Y957"/>
  <c r="Z957"/>
  <c r="AA957"/>
  <c r="AB957"/>
  <c r="AC957"/>
  <c r="AD957"/>
  <c r="AE957"/>
  <c r="AF957"/>
  <c r="AG957"/>
  <c r="AH957"/>
  <c r="AI957"/>
  <c r="AJ957"/>
  <c r="AK957"/>
  <c r="AL957"/>
  <c r="AM957"/>
  <c r="AN957"/>
  <c r="AO957"/>
  <c r="AP957"/>
  <c r="AQ957"/>
  <c r="AR957"/>
  <c r="AS957"/>
  <c r="AT957"/>
  <c r="AU957"/>
  <c r="AV957"/>
  <c r="AW957"/>
  <c r="AX957"/>
  <c r="AY957"/>
  <c r="AZ957"/>
  <c r="BA957"/>
  <c r="BB957"/>
  <c r="BC957"/>
  <c r="BD957"/>
  <c r="BE957"/>
  <c r="BF957"/>
  <c r="BG957"/>
  <c r="BH957"/>
  <c r="BI957"/>
  <c r="BJ957"/>
  <c r="BK957"/>
  <c r="BL957"/>
  <c r="BM957"/>
  <c r="BN957"/>
  <c r="BO957"/>
  <c r="BP957"/>
  <c r="BQ957"/>
  <c r="BR957"/>
  <c r="BS957"/>
  <c r="BT957"/>
  <c r="BU957"/>
  <c r="BV957"/>
  <c r="BW957"/>
  <c r="BX957"/>
  <c r="BY957"/>
  <c r="BZ957"/>
  <c r="CB957"/>
  <c r="CC957"/>
  <c r="CD957"/>
  <c r="CE958"/>
  <c r="CE959"/>
  <c r="CE960"/>
  <c r="CE961"/>
  <c r="CE962"/>
  <c r="CE963"/>
  <c r="CE964"/>
  <c r="CE965"/>
  <c r="CE967"/>
  <c r="CE968"/>
  <c r="CE969"/>
  <c r="CE970"/>
  <c r="CE971"/>
  <c r="CE972"/>
  <c r="CE973"/>
  <c r="CE974"/>
  <c r="CE975"/>
  <c r="CE976"/>
  <c r="CE977"/>
  <c r="CE978"/>
  <c r="CE979"/>
  <c r="CE980"/>
  <c r="CE981"/>
  <c r="CE982"/>
  <c r="CE983"/>
  <c r="CE984"/>
  <c r="CE985"/>
  <c r="CE986"/>
  <c r="CE987"/>
  <c r="CE988"/>
  <c r="CE989"/>
  <c r="CE990"/>
  <c r="CE991"/>
  <c r="CE992"/>
  <c r="CE993"/>
  <c r="CE994"/>
  <c r="CE995"/>
  <c r="CE996"/>
  <c r="CE997"/>
  <c r="CE998"/>
  <c r="CE999"/>
  <c r="CE1001"/>
  <c r="CE1002"/>
  <c r="CE1003"/>
  <c r="CE1004"/>
  <c r="CE1005"/>
  <c r="CE1006"/>
  <c r="CE1007"/>
  <c r="CE1008"/>
  <c r="CE1009"/>
  <c r="CE1010"/>
  <c r="CE1011"/>
  <c r="CE1012"/>
  <c r="CE1013"/>
  <c r="CE1014"/>
  <c r="CE1015"/>
  <c r="CE1016"/>
  <c r="CE1017"/>
  <c r="AH1018"/>
  <c r="AN1018"/>
  <c r="AN1019"/>
  <c r="AP1019"/>
  <c r="CE1020"/>
  <c r="CE1021"/>
  <c r="CE1022"/>
  <c r="CE1023"/>
  <c r="CE1024"/>
  <c r="CE1025"/>
  <c r="CE1026"/>
  <c r="CE1027"/>
  <c r="CE1028"/>
  <c r="CE1029"/>
  <c r="CE1030"/>
  <c r="CE1031"/>
  <c r="CE1032"/>
  <c r="CE1033"/>
  <c r="CE1034"/>
  <c r="CE1035"/>
  <c r="CE1036"/>
  <c r="CE1037"/>
  <c r="CE1038"/>
  <c r="CE1039"/>
  <c r="CE1040"/>
  <c r="E1041"/>
  <c r="F1041"/>
  <c r="G1041"/>
  <c r="H1041"/>
  <c r="I1041"/>
  <c r="J1041"/>
  <c r="K1041"/>
  <c r="L1041"/>
  <c r="M1041"/>
  <c r="N1041"/>
  <c r="O1041"/>
  <c r="P1041"/>
  <c r="Q1041"/>
  <c r="R1041"/>
  <c r="S1041"/>
  <c r="T1041"/>
  <c r="U1041"/>
  <c r="V1041"/>
  <c r="W1041"/>
  <c r="X1041"/>
  <c r="Y1041"/>
  <c r="Z1041"/>
  <c r="AA1041"/>
  <c r="AB1041"/>
  <c r="AC1041"/>
  <c r="AD1041"/>
  <c r="AE1041"/>
  <c r="AF1041"/>
  <c r="AG1041"/>
  <c r="AH1041"/>
  <c r="AI1041"/>
  <c r="AJ1041"/>
  <c r="AK1041"/>
  <c r="AL1041"/>
  <c r="AM1041"/>
  <c r="AN1041"/>
  <c r="AO1041"/>
  <c r="AP1041"/>
  <c r="AQ1041"/>
  <c r="AR1041"/>
  <c r="AS1041"/>
  <c r="AT1041"/>
  <c r="AU1041"/>
  <c r="AV1041"/>
  <c r="AW1041"/>
  <c r="AX1041"/>
  <c r="AY1041"/>
  <c r="AZ1041"/>
  <c r="BA1041"/>
  <c r="BB1041"/>
  <c r="BC1041"/>
  <c r="BD1041"/>
  <c r="BE1041"/>
  <c r="BF1041"/>
  <c r="BG1041"/>
  <c r="BH1041"/>
  <c r="BI1041"/>
  <c r="BJ1041"/>
  <c r="BK1041"/>
  <c r="BL1041"/>
  <c r="BM1041"/>
  <c r="BN1041"/>
  <c r="BO1041"/>
  <c r="BP1041"/>
  <c r="BQ1041"/>
  <c r="BR1041"/>
  <c r="BS1041"/>
  <c r="BT1041"/>
  <c r="BU1041"/>
  <c r="BV1041"/>
  <c r="BW1041"/>
  <c r="BX1041"/>
  <c r="BY1041"/>
  <c r="BZ1041"/>
  <c r="CB1041"/>
  <c r="CC1041"/>
  <c r="CD1041"/>
  <c r="CE1042"/>
  <c r="CE1043"/>
  <c r="CE1044"/>
  <c r="CE1045"/>
  <c r="CE1046"/>
  <c r="CE1047"/>
  <c r="CE1048"/>
  <c r="CE1049"/>
  <c r="CE1050"/>
  <c r="CE1051"/>
  <c r="G1052"/>
  <c r="H1052"/>
  <c r="I1052"/>
  <c r="J1052"/>
  <c r="K1052"/>
  <c r="L1052"/>
  <c r="M1052"/>
  <c r="N1052"/>
  <c r="O1052"/>
  <c r="P1052"/>
  <c r="Q1052"/>
  <c r="R1052"/>
  <c r="S1052"/>
  <c r="T1052"/>
  <c r="U1052"/>
  <c r="V1052"/>
  <c r="W1052"/>
  <c r="X1052"/>
  <c r="Y1052"/>
  <c r="Z1052"/>
  <c r="AA1052"/>
  <c r="AB1052"/>
  <c r="AC1052"/>
  <c r="AD1052"/>
  <c r="AE1052"/>
  <c r="AF1052"/>
  <c r="AG1052"/>
  <c r="AH1052"/>
  <c r="AI1052"/>
  <c r="AJ1052"/>
  <c r="AK1052"/>
  <c r="AL1052"/>
  <c r="AM1052"/>
  <c r="AN1052"/>
  <c r="AO1052"/>
  <c r="AP1052"/>
  <c r="AQ1052"/>
  <c r="AR1052"/>
  <c r="AS1052"/>
  <c r="AT1052"/>
  <c r="AU1052"/>
  <c r="AV1052"/>
  <c r="AW1052"/>
  <c r="AX1052"/>
  <c r="AY1052"/>
  <c r="AZ1052"/>
  <c r="BA1052"/>
  <c r="BB1052"/>
  <c r="BC1052"/>
  <c r="BD1052"/>
  <c r="BE1052"/>
  <c r="BF1052"/>
  <c r="BG1052"/>
  <c r="BH1052"/>
  <c r="BI1052"/>
  <c r="BJ1052"/>
  <c r="BK1052"/>
  <c r="BL1052"/>
  <c r="BM1052"/>
  <c r="BR1052"/>
  <c r="BS1052"/>
  <c r="BT1052"/>
  <c r="BU1052"/>
  <c r="BV1052"/>
  <c r="BW1052"/>
  <c r="BX1052"/>
  <c r="CE1053"/>
  <c r="CE1054"/>
  <c r="CE1055"/>
  <c r="E1056"/>
  <c r="F1056"/>
  <c r="G1056"/>
  <c r="H1056"/>
  <c r="I1056"/>
  <c r="J1056"/>
  <c r="K1056"/>
  <c r="L1056"/>
  <c r="M1056"/>
  <c r="N1056"/>
  <c r="O1056"/>
  <c r="P1056"/>
  <c r="Q1056"/>
  <c r="R1056"/>
  <c r="S1056"/>
  <c r="T1056"/>
  <c r="U1056"/>
  <c r="V1056"/>
  <c r="W1056"/>
  <c r="X1056"/>
  <c r="Y1056"/>
  <c r="Z1056"/>
  <c r="AA1056"/>
  <c r="AB1056"/>
  <c r="AC1056"/>
  <c r="AD1056"/>
  <c r="AE1056"/>
  <c r="AF1056"/>
  <c r="AG1056"/>
  <c r="AH1056"/>
  <c r="AI1056"/>
  <c r="AJ1056"/>
  <c r="AK1056"/>
  <c r="AL1056"/>
  <c r="AM1056"/>
  <c r="AN1056"/>
  <c r="AO1056"/>
  <c r="AP1056"/>
  <c r="AQ1056"/>
  <c r="AR1056"/>
  <c r="AS1056"/>
  <c r="AT1056"/>
  <c r="AU1056"/>
  <c r="AV1056"/>
  <c r="AW1056"/>
  <c r="AX1056"/>
  <c r="AY1056"/>
  <c r="AZ1056"/>
  <c r="BA1056"/>
  <c r="BB1056"/>
  <c r="BC1056"/>
  <c r="BD1056"/>
  <c r="BE1056"/>
  <c r="BF1056"/>
  <c r="BG1056"/>
  <c r="BH1056"/>
  <c r="BI1056"/>
  <c r="BJ1056"/>
  <c r="BK1056"/>
  <c r="BL1056"/>
  <c r="BM1056"/>
  <c r="BR1056"/>
  <c r="BS1056"/>
  <c r="BT1056"/>
  <c r="BU1056"/>
  <c r="BV1056"/>
  <c r="BW1056"/>
  <c r="BX1056"/>
  <c r="BY1056"/>
  <c r="CB1056"/>
  <c r="CC1056"/>
  <c r="CD1056"/>
  <c r="CE1019" l="1"/>
  <c r="CE957"/>
  <c r="CE943"/>
  <c r="CE942"/>
  <c r="BZ1052"/>
  <c r="BZ1056"/>
  <c r="CE1041"/>
  <c r="CE1052"/>
  <c r="CA1056"/>
  <c r="CA957"/>
  <c r="CA1052"/>
  <c r="CA1041"/>
  <c r="CE1056"/>
  <c r="CE1018"/>
  <c r="AG887" l="1"/>
  <c r="G31" i="36"/>
  <c r="D58"/>
  <c r="F5" i="21" l="1"/>
  <c r="F10"/>
  <c r="F8"/>
  <c r="F17"/>
  <c r="F12"/>
  <c r="CE494" i="1"/>
  <c r="AX12" i="13" l="1"/>
  <c r="I31" i="36"/>
  <c r="C12" i="13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12" l="1"/>
  <c r="CE747" i="1"/>
  <c r="CE852" l="1"/>
  <c r="AN870"/>
  <c r="AN806"/>
  <c r="AN717"/>
  <c r="AN666"/>
  <c r="AN582"/>
  <c r="AN485"/>
  <c r="AN409"/>
  <c r="AN348"/>
  <c r="AH870"/>
  <c r="AH806"/>
  <c r="AH717"/>
  <c r="AH666"/>
  <c r="AH582"/>
  <c r="AH485"/>
  <c r="AH409"/>
  <c r="AH348"/>
  <c r="E887" l="1"/>
  <c r="CE886" l="1"/>
  <c r="CE880"/>
  <c r="CE881"/>
  <c r="CE882"/>
  <c r="CE883"/>
  <c r="CE884"/>
  <c r="CE885"/>
  <c r="CE737"/>
  <c r="CE688"/>
  <c r="CE689"/>
  <c r="CE690"/>
  <c r="CE691"/>
  <c r="CE692"/>
  <c r="CE693"/>
  <c r="CE694"/>
  <c r="CE695"/>
  <c r="CE696"/>
  <c r="CE697"/>
  <c r="CE698"/>
  <c r="CE699"/>
  <c r="CE700"/>
  <c r="CE701"/>
  <c r="CE702"/>
  <c r="CE703"/>
  <c r="CE704"/>
  <c r="CE705"/>
  <c r="CE706"/>
  <c r="CE707"/>
  <c r="CE708"/>
  <c r="CE709"/>
  <c r="CE710"/>
  <c r="CE711"/>
  <c r="CE712"/>
  <c r="CE713"/>
  <c r="CE714"/>
  <c r="CE715"/>
  <c r="CE716"/>
  <c r="CE719"/>
  <c r="CE720"/>
  <c r="CE721"/>
  <c r="CE722"/>
  <c r="CE723"/>
  <c r="CE724"/>
  <c r="CE725"/>
  <c r="CE726"/>
  <c r="CE727"/>
  <c r="CE728"/>
  <c r="CE729"/>
  <c r="CE730"/>
  <c r="CE731"/>
  <c r="CE732"/>
  <c r="CE733"/>
  <c r="CE734"/>
  <c r="CE735"/>
  <c r="CE853"/>
  <c r="CE854"/>
  <c r="CE855"/>
  <c r="CE856"/>
  <c r="CE857"/>
  <c r="CE858"/>
  <c r="CE859"/>
  <c r="CE860"/>
  <c r="CE861"/>
  <c r="CE862"/>
  <c r="CE863"/>
  <c r="CE864"/>
  <c r="CE865"/>
  <c r="CE866"/>
  <c r="CE867"/>
  <c r="I3" i="36"/>
  <c r="AC1" i="13"/>
  <c r="AB13"/>
  <c r="AC13"/>
  <c r="AD13"/>
  <c r="AC11"/>
  <c r="AC10"/>
  <c r="AF353" i="1"/>
  <c r="AG353"/>
  <c r="AF422"/>
  <c r="AG422"/>
  <c r="AI422"/>
  <c r="AG495"/>
  <c r="AF495"/>
  <c r="AF595"/>
  <c r="AG595"/>
  <c r="AF685"/>
  <c r="AG685"/>
  <c r="AF736"/>
  <c r="AG736"/>
  <c r="AI736"/>
  <c r="AF812"/>
  <c r="AG812"/>
  <c r="AI812"/>
  <c r="F887"/>
  <c r="AC9" i="13"/>
  <c r="AC7" l="1"/>
  <c r="AC6"/>
  <c r="AC5"/>
  <c r="AC8"/>
  <c r="AC4"/>
  <c r="AC3"/>
  <c r="AC2"/>
  <c r="AC15"/>
  <c r="AC14" l="1"/>
  <c r="D4" i="36" s="1"/>
  <c r="D3" s="1"/>
  <c r="CD887" i="1"/>
  <c r="CC887"/>
  <c r="CB887"/>
  <c r="BY887"/>
  <c r="G887"/>
  <c r="H887"/>
  <c r="I887"/>
  <c r="J887"/>
  <c r="K887"/>
  <c r="L887"/>
  <c r="M887"/>
  <c r="N887"/>
  <c r="O887"/>
  <c r="P887"/>
  <c r="Q887"/>
  <c r="R887"/>
  <c r="S887"/>
  <c r="T887"/>
  <c r="U887"/>
  <c r="V887"/>
  <c r="W887"/>
  <c r="X887"/>
  <c r="Y887"/>
  <c r="Z887"/>
  <c r="AA887"/>
  <c r="AB887"/>
  <c r="AC887"/>
  <c r="AD887"/>
  <c r="AE887"/>
  <c r="AF887"/>
  <c r="AI887"/>
  <c r="AK887"/>
  <c r="AL887"/>
  <c r="AM887"/>
  <c r="AO887"/>
  <c r="AQ887"/>
  <c r="AR887"/>
  <c r="AS887"/>
  <c r="AT887"/>
  <c r="AU887"/>
  <c r="AV887"/>
  <c r="AW887"/>
  <c r="AX887"/>
  <c r="AY887"/>
  <c r="AZ887"/>
  <c r="BA887"/>
  <c r="BB887"/>
  <c r="BC887"/>
  <c r="BD887"/>
  <c r="BE887"/>
  <c r="BF887"/>
  <c r="BG887"/>
  <c r="BH887"/>
  <c r="BI887"/>
  <c r="BJ887"/>
  <c r="BK887"/>
  <c r="BL887"/>
  <c r="BM887"/>
  <c r="BN887"/>
  <c r="BO887"/>
  <c r="BP887"/>
  <c r="BQ887"/>
  <c r="BR887"/>
  <c r="BS887"/>
  <c r="BT887"/>
  <c r="BU887"/>
  <c r="BV887"/>
  <c r="BW887"/>
  <c r="BX887"/>
  <c r="AJ887"/>
  <c r="AH887"/>
  <c r="AP871"/>
  <c r="AP887" s="1"/>
  <c r="AN871"/>
  <c r="AN887" l="1"/>
  <c r="CE887" s="1"/>
  <c r="CA887" l="1"/>
  <c r="CE770"/>
  <c r="CE771"/>
  <c r="CE772"/>
  <c r="CE773"/>
  <c r="CE774"/>
  <c r="CE775"/>
  <c r="CE776"/>
  <c r="CE777"/>
  <c r="CE778"/>
  <c r="CE779"/>
  <c r="CE780"/>
  <c r="CE781"/>
  <c r="CE782"/>
  <c r="CE814"/>
  <c r="CE815"/>
  <c r="CE816"/>
  <c r="CE817"/>
  <c r="CE818"/>
  <c r="CE819"/>
  <c r="CE787"/>
  <c r="CE788"/>
  <c r="CE789"/>
  <c r="CE790"/>
  <c r="CE791"/>
  <c r="CE792"/>
  <c r="CE793"/>
  <c r="CE794"/>
  <c r="CE795"/>
  <c r="CE796"/>
  <c r="CE797"/>
  <c r="CE798"/>
  <c r="CE799"/>
  <c r="CE800"/>
  <c r="CE801"/>
  <c r="CE802"/>
  <c r="CE803"/>
  <c r="CE804"/>
  <c r="CE807"/>
  <c r="CE808"/>
  <c r="CE809"/>
  <c r="CE810"/>
  <c r="CE811"/>
  <c r="CE868"/>
  <c r="CE869"/>
  <c r="CE870"/>
  <c r="CE871"/>
  <c r="CE876"/>
  <c r="CE877"/>
  <c r="CE878"/>
  <c r="CE879"/>
  <c r="CE763"/>
  <c r="CE764"/>
  <c r="CE765"/>
  <c r="CE766"/>
  <c r="CE767"/>
  <c r="CE768"/>
  <c r="CE769"/>
  <c r="CE872"/>
  <c r="CE873"/>
  <c r="CE874"/>
  <c r="CE875"/>
  <c r="CE367" l="1"/>
  <c r="CE366"/>
  <c r="CE365"/>
  <c r="CE827" l="1"/>
  <c r="CE828"/>
  <c r="CE829"/>
  <c r="CE830"/>
  <c r="CE831"/>
  <c r="CE832"/>
  <c r="CE833"/>
  <c r="CE834"/>
  <c r="CE835"/>
  <c r="CE836"/>
  <c r="CE837"/>
  <c r="CE838"/>
  <c r="CE839"/>
  <c r="CE840"/>
  <c r="CE841"/>
  <c r="CE842"/>
  <c r="CE843"/>
  <c r="CE844"/>
  <c r="CE845"/>
  <c r="CE846"/>
  <c r="CE847"/>
  <c r="CE848"/>
  <c r="CE849"/>
  <c r="CE850"/>
  <c r="CE851"/>
  <c r="CE820"/>
  <c r="CE821"/>
  <c r="CE822"/>
  <c r="CE823"/>
  <c r="CE824"/>
  <c r="CE825"/>
  <c r="CE826"/>
  <c r="CE813"/>
  <c r="BZ887" l="1"/>
  <c r="AP805" l="1"/>
  <c r="AN805"/>
  <c r="AH812"/>
  <c r="CE746"/>
  <c r="CE748"/>
  <c r="CE749"/>
  <c r="CE750"/>
  <c r="CE751"/>
  <c r="CE752"/>
  <c r="CE753"/>
  <c r="CE754"/>
  <c r="CE755"/>
  <c r="CE756"/>
  <c r="CE757"/>
  <c r="CE758"/>
  <c r="CE759"/>
  <c r="CE760"/>
  <c r="CE761"/>
  <c r="CE762"/>
  <c r="CE739"/>
  <c r="CE740"/>
  <c r="CE741"/>
  <c r="CE742"/>
  <c r="CE743"/>
  <c r="CE744"/>
  <c r="CE745"/>
  <c r="CE783"/>
  <c r="CE784"/>
  <c r="CE785"/>
  <c r="CE786"/>
  <c r="E812"/>
  <c r="E353"/>
  <c r="E422"/>
  <c r="E495"/>
  <c r="E595"/>
  <c r="E685"/>
  <c r="E736"/>
  <c r="CE805" l="1"/>
  <c r="CE806"/>
  <c r="CE738" l="1"/>
  <c r="L685"/>
  <c r="M685"/>
  <c r="N685"/>
  <c r="O685"/>
  <c r="P685"/>
  <c r="Q685"/>
  <c r="R685"/>
  <c r="S685"/>
  <c r="T685"/>
  <c r="U685"/>
  <c r="V685"/>
  <c r="W685"/>
  <c r="X685"/>
  <c r="Y685"/>
  <c r="Z685"/>
  <c r="AA685"/>
  <c r="AB685"/>
  <c r="AC685"/>
  <c r="AD685"/>
  <c r="AE685"/>
  <c r="AI685"/>
  <c r="AK685"/>
  <c r="AL685"/>
  <c r="AM685"/>
  <c r="AO685"/>
  <c r="AQ685"/>
  <c r="AR685"/>
  <c r="AS685"/>
  <c r="AT685"/>
  <c r="AU685"/>
  <c r="AV685"/>
  <c r="AW685"/>
  <c r="AX685"/>
  <c r="AY685"/>
  <c r="AZ685"/>
  <c r="BA685"/>
  <c r="BB685"/>
  <c r="BC685"/>
  <c r="BD685"/>
  <c r="BE685"/>
  <c r="BF685"/>
  <c r="BG685"/>
  <c r="BH685"/>
  <c r="BI685"/>
  <c r="BJ685"/>
  <c r="BK685"/>
  <c r="BL685"/>
  <c r="BM685"/>
  <c r="BN685"/>
  <c r="BO685"/>
  <c r="BP685"/>
  <c r="BQ685"/>
  <c r="BR685"/>
  <c r="BS685"/>
  <c r="BT685"/>
  <c r="BU685"/>
  <c r="BV685"/>
  <c r="BW685"/>
  <c r="BX685"/>
  <c r="BY685"/>
  <c r="F685"/>
  <c r="AP718"/>
  <c r="AN718"/>
  <c r="CE687"/>
  <c r="CE718" l="1"/>
  <c r="AH736"/>
  <c r="CE717"/>
  <c r="CE686"/>
  <c r="CE668"/>
  <c r="CE669"/>
  <c r="CE670"/>
  <c r="CE671"/>
  <c r="CE672"/>
  <c r="CE673"/>
  <c r="CE674"/>
  <c r="CE675"/>
  <c r="CE676"/>
  <c r="CE677"/>
  <c r="CE678"/>
  <c r="CE679"/>
  <c r="CE681"/>
  <c r="CE682"/>
  <c r="CE683"/>
  <c r="CE680"/>
  <c r="CE684"/>
  <c r="AP667" l="1"/>
  <c r="AP685" s="1"/>
  <c r="AN667"/>
  <c r="AJ685"/>
  <c r="AH685"/>
  <c r="CE656"/>
  <c r="CE657"/>
  <c r="CE659"/>
  <c r="CE660"/>
  <c r="CE661"/>
  <c r="CE662"/>
  <c r="CE658"/>
  <c r="CE663"/>
  <c r="CE664"/>
  <c r="CE665"/>
  <c r="CE646"/>
  <c r="CE647"/>
  <c r="CE650"/>
  <c r="CE651"/>
  <c r="CE652"/>
  <c r="CE612"/>
  <c r="CE613"/>
  <c r="CE629"/>
  <c r="AN685" l="1"/>
  <c r="CA685" s="1"/>
  <c r="CE666"/>
  <c r="CE667"/>
  <c r="CE642"/>
  <c r="CE643"/>
  <c r="CE644"/>
  <c r="CE645"/>
  <c r="CE648"/>
  <c r="CE649"/>
  <c r="CE653"/>
  <c r="CE654"/>
  <c r="CE655"/>
  <c r="CE618"/>
  <c r="CE619"/>
  <c r="CE620"/>
  <c r="CE621"/>
  <c r="CE622"/>
  <c r="CE623"/>
  <c r="CE624"/>
  <c r="CE625"/>
  <c r="CE626"/>
  <c r="CE627"/>
  <c r="CE628"/>
  <c r="CE630"/>
  <c r="CE631"/>
  <c r="CE632"/>
  <c r="CE633"/>
  <c r="CE634"/>
  <c r="CE635"/>
  <c r="CE590" l="1"/>
  <c r="CE591"/>
  <c r="CE592"/>
  <c r="CE593"/>
  <c r="CE594"/>
  <c r="CE605" l="1"/>
  <c r="CE609"/>
  <c r="CE610"/>
  <c r="CE611"/>
  <c r="CE636"/>
  <c r="CE637"/>
  <c r="CE638"/>
  <c r="CE639"/>
  <c r="CE640"/>
  <c r="CE641"/>
  <c r="CE614"/>
  <c r="CE615"/>
  <c r="CE616"/>
  <c r="CE617"/>
  <c r="CC595" l="1"/>
  <c r="CE572"/>
  <c r="CE573"/>
  <c r="CE574"/>
  <c r="CE575"/>
  <c r="CE576"/>
  <c r="CE577"/>
  <c r="CE597"/>
  <c r="CE598"/>
  <c r="CE599"/>
  <c r="CE600"/>
  <c r="CE601"/>
  <c r="CE602"/>
  <c r="CE603"/>
  <c r="CE604"/>
  <c r="CE606"/>
  <c r="CE607"/>
  <c r="CE608"/>
  <c r="CE596"/>
  <c r="CD595"/>
  <c r="CC495"/>
  <c r="CD495"/>
  <c r="CB495"/>
  <c r="CC422"/>
  <c r="CD422"/>
  <c r="CB422"/>
  <c r="CB595"/>
  <c r="G595"/>
  <c r="H595"/>
  <c r="I595"/>
  <c r="J595"/>
  <c r="K595"/>
  <c r="L595"/>
  <c r="M595"/>
  <c r="N595"/>
  <c r="O595"/>
  <c r="P595"/>
  <c r="Q595"/>
  <c r="R595"/>
  <c r="S595"/>
  <c r="T595"/>
  <c r="U595"/>
  <c r="V595"/>
  <c r="W595"/>
  <c r="X595"/>
  <c r="Y595"/>
  <c r="Z595"/>
  <c r="AA595"/>
  <c r="AB595"/>
  <c r="AC595"/>
  <c r="AD595"/>
  <c r="AE595"/>
  <c r="AI595"/>
  <c r="AK595"/>
  <c r="AL595"/>
  <c r="AM595"/>
  <c r="AO595"/>
  <c r="AQ595"/>
  <c r="AR595"/>
  <c r="AS595"/>
  <c r="AT595"/>
  <c r="AU595"/>
  <c r="AV595"/>
  <c r="AW595"/>
  <c r="AX595"/>
  <c r="AY595"/>
  <c r="AZ595"/>
  <c r="BA595"/>
  <c r="BB595"/>
  <c r="BC595"/>
  <c r="BD595"/>
  <c r="BE595"/>
  <c r="BF595"/>
  <c r="BG595"/>
  <c r="BH595"/>
  <c r="BI595"/>
  <c r="BJ595"/>
  <c r="BK595"/>
  <c r="BL595"/>
  <c r="BM595"/>
  <c r="BN595"/>
  <c r="BO595"/>
  <c r="BP595"/>
  <c r="BQ595"/>
  <c r="BR595"/>
  <c r="BS595"/>
  <c r="BT595"/>
  <c r="BU595"/>
  <c r="BV595"/>
  <c r="BW595"/>
  <c r="BX595"/>
  <c r="BY595"/>
  <c r="F595"/>
  <c r="CE586" l="1"/>
  <c r="CE587"/>
  <c r="CE588"/>
  <c r="CE589"/>
  <c r="F495" l="1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I495"/>
  <c r="AK495"/>
  <c r="AL495"/>
  <c r="AM495"/>
  <c r="AO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BT495"/>
  <c r="BU495"/>
  <c r="BV495"/>
  <c r="BW495"/>
  <c r="BX495"/>
  <c r="BY495"/>
  <c r="CB812"/>
  <c r="CB736"/>
  <c r="CB685"/>
  <c r="G685"/>
  <c r="H685"/>
  <c r="I685"/>
  <c r="J685"/>
  <c r="K685"/>
  <c r="CE685" l="1"/>
  <c r="BZ685"/>
  <c r="AP583"/>
  <c r="AP595" s="1"/>
  <c r="AN583"/>
  <c r="AJ595"/>
  <c r="AH595"/>
  <c r="CE569"/>
  <c r="CE570"/>
  <c r="CE571"/>
  <c r="CE578"/>
  <c r="CE579"/>
  <c r="CE580"/>
  <c r="CE581"/>
  <c r="CE584"/>
  <c r="CE585"/>
  <c r="CE508"/>
  <c r="CE484"/>
  <c r="CE419"/>
  <c r="CE509"/>
  <c r="CE510"/>
  <c r="CE511"/>
  <c r="CE512"/>
  <c r="CE513"/>
  <c r="CE420"/>
  <c r="CE514"/>
  <c r="CE515"/>
  <c r="CE516"/>
  <c r="CE517"/>
  <c r="CE518"/>
  <c r="CE519"/>
  <c r="CE520"/>
  <c r="CE521"/>
  <c r="CE522"/>
  <c r="CE523"/>
  <c r="CE524"/>
  <c r="CE525"/>
  <c r="CE526"/>
  <c r="CE527"/>
  <c r="CE528"/>
  <c r="CE529"/>
  <c r="CE530"/>
  <c r="CE531"/>
  <c r="CE532"/>
  <c r="CE533"/>
  <c r="CE534"/>
  <c r="CE535"/>
  <c r="CE536"/>
  <c r="CE537"/>
  <c r="CE538"/>
  <c r="CE539"/>
  <c r="CE540"/>
  <c r="CE541"/>
  <c r="CE542"/>
  <c r="CE543"/>
  <c r="CE544"/>
  <c r="CE545"/>
  <c r="CE546"/>
  <c r="CE547"/>
  <c r="CE548"/>
  <c r="CE549"/>
  <c r="CE550"/>
  <c r="CE551"/>
  <c r="CE552"/>
  <c r="CE553"/>
  <c r="CE554"/>
  <c r="CE555"/>
  <c r="CE556"/>
  <c r="CE557"/>
  <c r="CE558"/>
  <c r="CE559"/>
  <c r="CE560"/>
  <c r="CE561"/>
  <c r="CE562"/>
  <c r="CE563"/>
  <c r="CE564"/>
  <c r="CE565"/>
  <c r="CE566"/>
  <c r="CE567"/>
  <c r="CE568"/>
  <c r="CE500"/>
  <c r="CE501"/>
  <c r="CE502"/>
  <c r="CE503"/>
  <c r="CE504"/>
  <c r="CE505"/>
  <c r="CE506"/>
  <c r="CE507"/>
  <c r="CE497"/>
  <c r="CE498"/>
  <c r="CE499"/>
  <c r="CE467"/>
  <c r="CE468"/>
  <c r="CE469"/>
  <c r="CE470"/>
  <c r="CE471"/>
  <c r="CE472"/>
  <c r="CE473"/>
  <c r="CE474"/>
  <c r="CE475"/>
  <c r="CE476"/>
  <c r="CE477"/>
  <c r="CE478"/>
  <c r="CE479"/>
  <c r="CE480"/>
  <c r="CE481"/>
  <c r="CE482"/>
  <c r="CE483"/>
  <c r="CE582" l="1"/>
  <c r="AN595"/>
  <c r="CE595" s="1"/>
  <c r="CE583"/>
  <c r="CE496"/>
  <c r="CE490"/>
  <c r="CE491"/>
  <c r="CA595" l="1"/>
  <c r="CE449"/>
  <c r="CE450"/>
  <c r="CE451"/>
  <c r="CE452"/>
  <c r="CE453"/>
  <c r="CE454"/>
  <c r="CE455"/>
  <c r="CE456"/>
  <c r="CE457"/>
  <c r="CE458"/>
  <c r="CE459"/>
  <c r="CE460"/>
  <c r="CE461"/>
  <c r="CE462"/>
  <c r="CE463"/>
  <c r="CE464"/>
  <c r="CE465"/>
  <c r="CE466"/>
  <c r="CE487"/>
  <c r="CE488"/>
  <c r="CE489"/>
  <c r="CE492"/>
  <c r="CE493"/>
  <c r="AP486" l="1"/>
  <c r="AP495" s="1"/>
  <c r="AN486"/>
  <c r="AJ495"/>
  <c r="AH495"/>
  <c r="CE441"/>
  <c r="CE442"/>
  <c r="CE443"/>
  <c r="CE444"/>
  <c r="CE445"/>
  <c r="CE446"/>
  <c r="CE447"/>
  <c r="CE448"/>
  <c r="CE432"/>
  <c r="CE433"/>
  <c r="CE434"/>
  <c r="CE435"/>
  <c r="CE436"/>
  <c r="CE437"/>
  <c r="CE438"/>
  <c r="CE439"/>
  <c r="CE440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K422"/>
  <c r="AL422"/>
  <c r="AM422"/>
  <c r="AO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BT422"/>
  <c r="BU422"/>
  <c r="BV422"/>
  <c r="BW422"/>
  <c r="BX422"/>
  <c r="BY422"/>
  <c r="CE415"/>
  <c r="CE416"/>
  <c r="CE417"/>
  <c r="CE418"/>
  <c r="CE421"/>
  <c r="F353"/>
  <c r="G353"/>
  <c r="H353"/>
  <c r="I353"/>
  <c r="J353"/>
  <c r="K353"/>
  <c r="L353"/>
  <c r="M353"/>
  <c r="N353"/>
  <c r="O353"/>
  <c r="P353"/>
  <c r="Q353"/>
  <c r="R353"/>
  <c r="S353"/>
  <c r="T353"/>
  <c r="U353"/>
  <c r="V353"/>
  <c r="W353"/>
  <c r="X353"/>
  <c r="Y353"/>
  <c r="Z353"/>
  <c r="AA353"/>
  <c r="AB353"/>
  <c r="AC353"/>
  <c r="AD353"/>
  <c r="AE353"/>
  <c r="AI353"/>
  <c r="AJ353"/>
  <c r="AK353"/>
  <c r="AL353"/>
  <c r="AM353"/>
  <c r="AO353"/>
  <c r="AQ353"/>
  <c r="AR353"/>
  <c r="AS353"/>
  <c r="AT353"/>
  <c r="AU353"/>
  <c r="AV353"/>
  <c r="AW353"/>
  <c r="AX353"/>
  <c r="AY353"/>
  <c r="AZ353"/>
  <c r="BA353"/>
  <c r="BB353"/>
  <c r="BC353"/>
  <c r="BD353"/>
  <c r="BE353"/>
  <c r="BF353"/>
  <c r="BG353"/>
  <c r="BH353"/>
  <c r="BI353"/>
  <c r="BJ353"/>
  <c r="BK353"/>
  <c r="BL353"/>
  <c r="BM353"/>
  <c r="BO353"/>
  <c r="BP353"/>
  <c r="BQ353"/>
  <c r="BR353"/>
  <c r="BS353"/>
  <c r="BT353"/>
  <c r="BU353"/>
  <c r="BV353"/>
  <c r="BW353"/>
  <c r="BX353"/>
  <c r="BY353"/>
  <c r="CE486" l="1"/>
  <c r="AN495"/>
  <c r="CE495" s="1"/>
  <c r="CE485"/>
  <c r="C4" i="14"/>
  <c r="C3"/>
  <c r="C2"/>
  <c r="E4" i="32"/>
  <c r="E5" s="1"/>
  <c r="E6" s="1"/>
  <c r="AZ4" i="39" s="1"/>
  <c r="E4" i="31"/>
  <c r="E4" i="21"/>
  <c r="CE347" i="1"/>
  <c r="CE346"/>
  <c r="CE424"/>
  <c r="CE425"/>
  <c r="CE426"/>
  <c r="CE427"/>
  <c r="CE428"/>
  <c r="CE429"/>
  <c r="CE430"/>
  <c r="CE431"/>
  <c r="CE423"/>
  <c r="CE393"/>
  <c r="CE394"/>
  <c r="CE395"/>
  <c r="CE396"/>
  <c r="CE397"/>
  <c r="CE398"/>
  <c r="CE399"/>
  <c r="CE400"/>
  <c r="CE401"/>
  <c r="CE352"/>
  <c r="CE402"/>
  <c r="CE406"/>
  <c r="CE408"/>
  <c r="CE403"/>
  <c r="CE404"/>
  <c r="CE405"/>
  <c r="CE407"/>
  <c r="CE411"/>
  <c r="CE355"/>
  <c r="CE356"/>
  <c r="CE357"/>
  <c r="CE358"/>
  <c r="CE359"/>
  <c r="CE360"/>
  <c r="CE361"/>
  <c r="CE362"/>
  <c r="CE363"/>
  <c r="CA495" l="1"/>
  <c r="CE390"/>
  <c r="CE391"/>
  <c r="CE392"/>
  <c r="CE412"/>
  <c r="CE413"/>
  <c r="CE414"/>
  <c r="AP410" l="1"/>
  <c r="AP422" s="1"/>
  <c r="AN410"/>
  <c r="AJ422"/>
  <c r="AH422"/>
  <c r="AH353"/>
  <c r="AN422" l="1"/>
  <c r="CE422" s="1"/>
  <c r="CE410"/>
  <c r="CE409"/>
  <c r="CA422" l="1"/>
  <c r="CE350"/>
  <c r="CE364"/>
  <c r="CE368"/>
  <c r="CE369"/>
  <c r="CE370"/>
  <c r="CE371"/>
  <c r="CE372"/>
  <c r="CE373"/>
  <c r="CE374"/>
  <c r="CE375"/>
  <c r="CE376"/>
  <c r="CE377"/>
  <c r="CE378"/>
  <c r="CE379"/>
  <c r="CE380"/>
  <c r="CE381"/>
  <c r="CE382"/>
  <c r="CE383"/>
  <c r="CE384"/>
  <c r="CE385"/>
  <c r="CE386"/>
  <c r="CE387"/>
  <c r="CE388"/>
  <c r="CE389"/>
  <c r="CC353"/>
  <c r="CD353"/>
  <c r="CB353"/>
  <c r="BI2" i="13"/>
  <c r="CE351" i="1"/>
  <c r="CE354"/>
  <c r="CE325"/>
  <c r="CE326"/>
  <c r="CE327"/>
  <c r="CE328"/>
  <c r="CE329"/>
  <c r="CE330"/>
  <c r="CE331"/>
  <c r="CE332"/>
  <c r="CE333"/>
  <c r="CE334"/>
  <c r="CE335"/>
  <c r="CE336"/>
  <c r="CE337"/>
  <c r="CE338"/>
  <c r="CE339"/>
  <c r="CE340"/>
  <c r="CE341"/>
  <c r="CE342"/>
  <c r="CE343"/>
  <c r="CE344"/>
  <c r="CE345"/>
  <c r="BH1" i="13"/>
  <c r="BI1"/>
  <c r="BJ1"/>
  <c r="BI13"/>
  <c r="BJ13"/>
  <c r="BI11"/>
  <c r="BJ11"/>
  <c r="BI10"/>
  <c r="BJ10"/>
  <c r="BI9"/>
  <c r="BJ9"/>
  <c r="BM812" i="1"/>
  <c r="BI8" i="13" s="1"/>
  <c r="BN812" i="1"/>
  <c r="BJ8" i="13" s="1"/>
  <c r="BO812" i="1"/>
  <c r="BM736"/>
  <c r="BI7" i="13" s="1"/>
  <c r="BN736" i="1"/>
  <c r="BJ7" i="13" s="1"/>
  <c r="BO736" i="1"/>
  <c r="BI6" i="13"/>
  <c r="BJ6"/>
  <c r="BI5"/>
  <c r="BJ5"/>
  <c r="BI4"/>
  <c r="BJ4"/>
  <c r="BI3"/>
  <c r="BJ3"/>
  <c r="BJ2"/>
  <c r="BJ14" s="1"/>
  <c r="I39" i="36"/>
  <c r="BI14" i="13" l="1"/>
  <c r="D44" i="36" s="1"/>
  <c r="BI15" i="13"/>
  <c r="BJ15"/>
  <c r="I45" i="36" l="1"/>
  <c r="AP349" i="1"/>
  <c r="AP353" s="1"/>
  <c r="AN349"/>
  <c r="AN353" l="1"/>
  <c r="CE349"/>
  <c r="CE348"/>
  <c r="CE353" l="1"/>
  <c r="CA353"/>
  <c r="I24" i="36"/>
  <c r="I19"/>
  <c r="I15"/>
  <c r="G24"/>
  <c r="G19"/>
  <c r="G15"/>
  <c r="G8"/>
  <c r="G57" s="1"/>
  <c r="CE324" i="1" l="1"/>
  <c r="I8" i="36"/>
  <c r="I57" s="1"/>
  <c r="I60" l="1"/>
  <c r="G60"/>
  <c r="CE306" i="1" l="1"/>
  <c r="CE296"/>
  <c r="CE307"/>
  <c r="CE295"/>
  <c r="CE308"/>
  <c r="CE309"/>
  <c r="CE310"/>
  <c r="CE311"/>
  <c r="CE312"/>
  <c r="CE313"/>
  <c r="CE314"/>
  <c r="CE315"/>
  <c r="CE316"/>
  <c r="CE317"/>
  <c r="CE318"/>
  <c r="CE319"/>
  <c r="CE320"/>
  <c r="CE321"/>
  <c r="CE322"/>
  <c r="CE323"/>
  <c r="BU13" i="13"/>
  <c r="BT13"/>
  <c r="BS13"/>
  <c r="BR13"/>
  <c r="BQ13"/>
  <c r="BP13"/>
  <c r="BO13"/>
  <c r="BN13"/>
  <c r="BM13"/>
  <c r="BL13"/>
  <c r="BK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U11"/>
  <c r="BT11"/>
  <c r="BS11"/>
  <c r="BR11"/>
  <c r="BQ11"/>
  <c r="BO11"/>
  <c r="BN11"/>
  <c r="BM11"/>
  <c r="BL11"/>
  <c r="BK11"/>
  <c r="BH11"/>
  <c r="BG11"/>
  <c r="BF11"/>
  <c r="BE11"/>
  <c r="BD11"/>
  <c r="BC11"/>
  <c r="BB11"/>
  <c r="BA11"/>
  <c r="AY11"/>
  <c r="AX11"/>
  <c r="AW11"/>
  <c r="AV11"/>
  <c r="AU11"/>
  <c r="AT11"/>
  <c r="AS11"/>
  <c r="AQ11"/>
  <c r="AP11"/>
  <c r="AO11"/>
  <c r="AN11"/>
  <c r="AM11"/>
  <c r="AL11"/>
  <c r="AK11"/>
  <c r="AI11"/>
  <c r="AH11"/>
  <c r="AG11"/>
  <c r="AF11"/>
  <c r="AE11"/>
  <c r="AD11"/>
  <c r="AB11"/>
  <c r="AA11"/>
  <c r="Z11"/>
  <c r="Y11"/>
  <c r="X11"/>
  <c r="W11"/>
  <c r="V11"/>
  <c r="U11"/>
  <c r="T11"/>
  <c r="R11"/>
  <c r="Q11"/>
  <c r="P11"/>
  <c r="O11"/>
  <c r="N11"/>
  <c r="M11"/>
  <c r="L11"/>
  <c r="K11"/>
  <c r="J11"/>
  <c r="I11"/>
  <c r="H11"/>
  <c r="G11"/>
  <c r="F11"/>
  <c r="E11"/>
  <c r="D11"/>
  <c r="B11"/>
  <c r="BU10"/>
  <c r="BT10"/>
  <c r="BS10"/>
  <c r="BR10"/>
  <c r="BQ10"/>
  <c r="BP10"/>
  <c r="BO10"/>
  <c r="BN10"/>
  <c r="BM10"/>
  <c r="BL10"/>
  <c r="BK10"/>
  <c r="BH10"/>
  <c r="BG10"/>
  <c r="BF10"/>
  <c r="BE10"/>
  <c r="BD10"/>
  <c r="BC10"/>
  <c r="BB10"/>
  <c r="BA10"/>
  <c r="AZ10"/>
  <c r="AY10"/>
  <c r="AX10"/>
  <c r="AW10"/>
  <c r="AV10"/>
  <c r="AT10"/>
  <c r="AS10"/>
  <c r="AR10"/>
  <c r="AQ10"/>
  <c r="AP10"/>
  <c r="AO10"/>
  <c r="AN10"/>
  <c r="AM10"/>
  <c r="AL10"/>
  <c r="AK10"/>
  <c r="AJ10"/>
  <c r="AI10"/>
  <c r="AH10"/>
  <c r="AG10"/>
  <c r="AF10"/>
  <c r="AE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U9"/>
  <c r="BT9"/>
  <c r="BS9"/>
  <c r="BR9"/>
  <c r="BQ9"/>
  <c r="BO9"/>
  <c r="BN9"/>
  <c r="BM9"/>
  <c r="BL9"/>
  <c r="BH9"/>
  <c r="BG9"/>
  <c r="BF9"/>
  <c r="BE9"/>
  <c r="BD9"/>
  <c r="BC9"/>
  <c r="BB9"/>
  <c r="BA9"/>
  <c r="AZ9"/>
  <c r="AY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D812" i="1"/>
  <c r="CC812"/>
  <c r="BY812"/>
  <c r="BU8" i="13" s="1"/>
  <c r="BX812" i="1"/>
  <c r="BT8" i="13" s="1"/>
  <c r="BW812" i="1"/>
  <c r="BS8" i="13" s="1"/>
  <c r="BV812" i="1"/>
  <c r="BR8" i="13" s="1"/>
  <c r="BU812" i="1"/>
  <c r="BQ8" i="13" s="1"/>
  <c r="BT812" i="1"/>
  <c r="BP8" i="13" s="1"/>
  <c r="BS812" i="1"/>
  <c r="BO8" i="13" s="1"/>
  <c r="BR812" i="1"/>
  <c r="BN8" i="13" s="1"/>
  <c r="BQ812" i="1"/>
  <c r="BM8" i="13" s="1"/>
  <c r="BP812" i="1"/>
  <c r="BL8" i="13" s="1"/>
  <c r="BL812" i="1"/>
  <c r="BH8" i="13" s="1"/>
  <c r="BK812" i="1"/>
  <c r="BG8" i="13" s="1"/>
  <c r="BJ812" i="1"/>
  <c r="BF8" i="13" s="1"/>
  <c r="BI812" i="1"/>
  <c r="BE8" i="13" s="1"/>
  <c r="BH812" i="1"/>
  <c r="BD8" i="13" s="1"/>
  <c r="BG812" i="1"/>
  <c r="BC8" i="13" s="1"/>
  <c r="BF812" i="1"/>
  <c r="BB8" i="13" s="1"/>
  <c r="BE812" i="1"/>
  <c r="BA8" i="13" s="1"/>
  <c r="BD812" i="1"/>
  <c r="AZ8" i="13" s="1"/>
  <c r="BC812" i="1"/>
  <c r="AY8" i="13" s="1"/>
  <c r="BB812" i="1"/>
  <c r="AX8" i="13" s="1"/>
  <c r="BA812" i="1"/>
  <c r="AW8" i="13" s="1"/>
  <c r="AZ812" i="1"/>
  <c r="AV8" i="13" s="1"/>
  <c r="AY812" i="1"/>
  <c r="AU8" i="13" s="1"/>
  <c r="AX812" i="1"/>
  <c r="AT8" i="13" s="1"/>
  <c r="AW812" i="1"/>
  <c r="AS8" i="13" s="1"/>
  <c r="AV812" i="1"/>
  <c r="AR8" i="13" s="1"/>
  <c r="AU812" i="1"/>
  <c r="AQ8" i="13" s="1"/>
  <c r="AT812" i="1"/>
  <c r="AP8" i="13" s="1"/>
  <c r="AS812" i="1"/>
  <c r="AO8" i="13" s="1"/>
  <c r="AR812" i="1"/>
  <c r="AN8" i="13" s="1"/>
  <c r="AQ812" i="1"/>
  <c r="AM8" i="13" s="1"/>
  <c r="AP812" i="1"/>
  <c r="AL8" i="13" s="1"/>
  <c r="AO812" i="1"/>
  <c r="AK8" i="13" s="1"/>
  <c r="AN812" i="1"/>
  <c r="AJ8" i="13" s="1"/>
  <c r="AM812" i="1"/>
  <c r="AI8" i="13" s="1"/>
  <c r="AL812" i="1"/>
  <c r="AH8" i="13" s="1"/>
  <c r="AK812" i="1"/>
  <c r="AG8" i="13" s="1"/>
  <c r="AJ812" i="1"/>
  <c r="AE8" i="13"/>
  <c r="AD8"/>
  <c r="AB8"/>
  <c r="AE812" i="1"/>
  <c r="AA8" i="13" s="1"/>
  <c r="AD812" i="1"/>
  <c r="Z8" i="13" s="1"/>
  <c r="AC812" i="1"/>
  <c r="Y8" i="13" s="1"/>
  <c r="AB812" i="1"/>
  <c r="X8" i="13" s="1"/>
  <c r="AA812" i="1"/>
  <c r="W8" i="13" s="1"/>
  <c r="Z812" i="1"/>
  <c r="V8" i="13" s="1"/>
  <c r="Y812" i="1"/>
  <c r="U8" i="13" s="1"/>
  <c r="X812" i="1"/>
  <c r="T8" i="13" s="1"/>
  <c r="W812" i="1"/>
  <c r="S8" i="13" s="1"/>
  <c r="V812" i="1"/>
  <c r="R8" i="13" s="1"/>
  <c r="U812" i="1"/>
  <c r="Q8" i="13" s="1"/>
  <c r="T812" i="1"/>
  <c r="P8" i="13" s="1"/>
  <c r="S812" i="1"/>
  <c r="O8" i="13" s="1"/>
  <c r="R812" i="1"/>
  <c r="N8" i="13" s="1"/>
  <c r="Q812" i="1"/>
  <c r="M8" i="13" s="1"/>
  <c r="P812" i="1"/>
  <c r="L8" i="13" s="1"/>
  <c r="O812" i="1"/>
  <c r="K8" i="13" s="1"/>
  <c r="N812" i="1"/>
  <c r="J8" i="13" s="1"/>
  <c r="M812" i="1"/>
  <c r="I8" i="13" s="1"/>
  <c r="L812" i="1"/>
  <c r="H8" i="13" s="1"/>
  <c r="K812" i="1"/>
  <c r="G8" i="13" s="1"/>
  <c r="J812" i="1"/>
  <c r="F8" i="13" s="1"/>
  <c r="I812" i="1"/>
  <c r="E8" i="13" s="1"/>
  <c r="H812" i="1"/>
  <c r="D8" i="13" s="1"/>
  <c r="G812" i="1"/>
  <c r="C8" i="13" s="1"/>
  <c r="F812" i="1"/>
  <c r="CD736"/>
  <c r="CC736"/>
  <c r="BY736"/>
  <c r="BU7" i="13" s="1"/>
  <c r="BX736" i="1"/>
  <c r="BT7" i="13" s="1"/>
  <c r="BW736" i="1"/>
  <c r="BS7" i="13" s="1"/>
  <c r="BV736" i="1"/>
  <c r="BR7" i="13" s="1"/>
  <c r="BU736" i="1"/>
  <c r="BQ7" i="13" s="1"/>
  <c r="BT736" i="1"/>
  <c r="BP7" i="13" s="1"/>
  <c r="BS736" i="1"/>
  <c r="BO7" i="13" s="1"/>
  <c r="BR736" i="1"/>
  <c r="BN7" i="13" s="1"/>
  <c r="BQ736" i="1"/>
  <c r="BM7" i="13" s="1"/>
  <c r="BP736" i="1"/>
  <c r="BL7" i="13" s="1"/>
  <c r="BL736" i="1"/>
  <c r="BH7" i="13" s="1"/>
  <c r="BK736" i="1"/>
  <c r="BG7" i="13" s="1"/>
  <c r="BJ736" i="1"/>
  <c r="BF7" i="13" s="1"/>
  <c r="BI736" i="1"/>
  <c r="BE7" i="13" s="1"/>
  <c r="BH736" i="1"/>
  <c r="BD7" i="13" s="1"/>
  <c r="BG736" i="1"/>
  <c r="BC7" i="13" s="1"/>
  <c r="BF736" i="1"/>
  <c r="BB7" i="13" s="1"/>
  <c r="BE736" i="1"/>
  <c r="BA7" i="13" s="1"/>
  <c r="BD736" i="1"/>
  <c r="AZ7" i="13" s="1"/>
  <c r="BC736" i="1"/>
  <c r="AY7" i="13" s="1"/>
  <c r="BB736" i="1"/>
  <c r="AX7" i="13" s="1"/>
  <c r="BA736" i="1"/>
  <c r="AW7" i="13" s="1"/>
  <c r="AZ736" i="1"/>
  <c r="AV7" i="13" s="1"/>
  <c r="AY736" i="1"/>
  <c r="AU7" i="13" s="1"/>
  <c r="AX736" i="1"/>
  <c r="AT7" i="13" s="1"/>
  <c r="AW736" i="1"/>
  <c r="AS7" i="13" s="1"/>
  <c r="AV736" i="1"/>
  <c r="AR7" i="13" s="1"/>
  <c r="AU736" i="1"/>
  <c r="AQ7" i="13" s="1"/>
  <c r="AT736" i="1"/>
  <c r="AP7" i="13" s="1"/>
  <c r="AS736" i="1"/>
  <c r="AO7" i="13" s="1"/>
  <c r="AR736" i="1"/>
  <c r="AN7" i="13" s="1"/>
  <c r="AQ736" i="1"/>
  <c r="AM7" i="13" s="1"/>
  <c r="AP736" i="1"/>
  <c r="AL7" i="13" s="1"/>
  <c r="AO736" i="1"/>
  <c r="AK7" i="13" s="1"/>
  <c r="AN736" i="1"/>
  <c r="AJ7" i="13" s="1"/>
  <c r="AM736" i="1"/>
  <c r="AI7" i="13" s="1"/>
  <c r="AL736" i="1"/>
  <c r="AH7" i="13" s="1"/>
  <c r="AK736" i="1"/>
  <c r="AG7" i="13" s="1"/>
  <c r="AJ736" i="1"/>
  <c r="AE7" i="13"/>
  <c r="AD7"/>
  <c r="AB7"/>
  <c r="AE736" i="1"/>
  <c r="AA7" i="13" s="1"/>
  <c r="AD736" i="1"/>
  <c r="Z7" i="13" s="1"/>
  <c r="AC736" i="1"/>
  <c r="Y7" i="13" s="1"/>
  <c r="AB736" i="1"/>
  <c r="X7" i="13" s="1"/>
  <c r="AA736" i="1"/>
  <c r="W7" i="13" s="1"/>
  <c r="Z736" i="1"/>
  <c r="V7" i="13" s="1"/>
  <c r="Y736" i="1"/>
  <c r="U7" i="13" s="1"/>
  <c r="X736" i="1"/>
  <c r="T7" i="13" s="1"/>
  <c r="W736" i="1"/>
  <c r="S7" i="13" s="1"/>
  <c r="V736" i="1"/>
  <c r="R7" i="13" s="1"/>
  <c r="U736" i="1"/>
  <c r="Q7" i="13" s="1"/>
  <c r="T736" i="1"/>
  <c r="P7" i="13" s="1"/>
  <c r="S736" i="1"/>
  <c r="O7" i="13" s="1"/>
  <c r="R736" i="1"/>
  <c r="N7" i="13" s="1"/>
  <c r="Q736" i="1"/>
  <c r="M7" i="13" s="1"/>
  <c r="P736" i="1"/>
  <c r="L7" i="13" s="1"/>
  <c r="O736" i="1"/>
  <c r="K7" i="13" s="1"/>
  <c r="N736" i="1"/>
  <c r="J7" i="13" s="1"/>
  <c r="M736" i="1"/>
  <c r="I7" i="13" s="1"/>
  <c r="L736" i="1"/>
  <c r="H7" i="13" s="1"/>
  <c r="K736" i="1"/>
  <c r="G7" i="13" s="1"/>
  <c r="J736" i="1"/>
  <c r="F7" i="13" s="1"/>
  <c r="I736" i="1"/>
  <c r="E7" i="13" s="1"/>
  <c r="H736" i="1"/>
  <c r="D7" i="13" s="1"/>
  <c r="G736" i="1"/>
  <c r="C7" i="13" s="1"/>
  <c r="F736" i="1"/>
  <c r="CD685"/>
  <c r="CC685"/>
  <c r="BU6" i="13"/>
  <c r="BT6"/>
  <c r="BS6"/>
  <c r="BR6"/>
  <c r="BQ6"/>
  <c r="BP6"/>
  <c r="BO6"/>
  <c r="BN6"/>
  <c r="BM6"/>
  <c r="BL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G6"/>
  <c r="AF6"/>
  <c r="AE6"/>
  <c r="AD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H6"/>
  <c r="BK6"/>
  <c r="BK7"/>
  <c r="BK8"/>
  <c r="AX9"/>
  <c r="BK9"/>
  <c r="BP9"/>
  <c r="AU10"/>
  <c r="C11"/>
  <c r="S11"/>
  <c r="AJ11"/>
  <c r="AR11"/>
  <c r="AZ11"/>
  <c r="BP11"/>
  <c r="B9"/>
  <c r="BU5"/>
  <c r="BT5"/>
  <c r="BS5"/>
  <c r="BR5"/>
  <c r="BQ5"/>
  <c r="BP5"/>
  <c r="BO5"/>
  <c r="BN5"/>
  <c r="BM5"/>
  <c r="BL5"/>
  <c r="BK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U4"/>
  <c r="BT4"/>
  <c r="BS4"/>
  <c r="BR4"/>
  <c r="BQ4"/>
  <c r="BP4"/>
  <c r="BO4"/>
  <c r="BN4"/>
  <c r="BM4"/>
  <c r="BL4"/>
  <c r="BK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K3"/>
  <c r="BL3"/>
  <c r="BM3"/>
  <c r="BN3"/>
  <c r="BO3"/>
  <c r="BP3"/>
  <c r="BQ3"/>
  <c r="BR3"/>
  <c r="BS3"/>
  <c r="BT3"/>
  <c r="BU3"/>
  <c r="AF7" l="1"/>
  <c r="CA736" i="1"/>
  <c r="BW7" i="13" s="1"/>
  <c r="AF8"/>
  <c r="CA812" i="1"/>
  <c r="BW8" i="13" s="1"/>
  <c r="B7"/>
  <c r="CE736" i="1"/>
  <c r="B8" i="13"/>
  <c r="CE812" i="1"/>
  <c r="B10" i="13"/>
  <c r="C5"/>
  <c r="BW13"/>
  <c r="BW10"/>
  <c r="BW11"/>
  <c r="BW12"/>
  <c r="BW3"/>
  <c r="BZ495" i="1"/>
  <c r="BV4" i="13" s="1"/>
  <c r="AD10"/>
  <c r="BV9"/>
  <c r="BZ595" i="1"/>
  <c r="BV5" i="13" s="1"/>
  <c r="BW6"/>
  <c r="BW9"/>
  <c r="BZ422" i="1"/>
  <c r="BV3" i="13" s="1"/>
  <c r="BW4"/>
  <c r="B4"/>
  <c r="AD4"/>
  <c r="BV13"/>
  <c r="BW5"/>
  <c r="B5"/>
  <c r="AD5"/>
  <c r="BV6"/>
  <c r="BZ736" i="1"/>
  <c r="BV7" i="13" s="1"/>
  <c r="BZ812" i="1"/>
  <c r="BV8" i="13" s="1"/>
  <c r="BV10"/>
  <c r="BV11"/>
  <c r="BV12"/>
  <c r="CE304" i="1" l="1"/>
  <c r="CE305"/>
  <c r="CE301"/>
  <c r="CE302"/>
  <c r="CE303"/>
  <c r="CE293"/>
  <c r="CE297"/>
  <c r="CE292"/>
  <c r="CE294"/>
  <c r="CE298"/>
  <c r="CE299"/>
  <c r="CE300"/>
  <c r="CE280"/>
  <c r="CE281"/>
  <c r="CE282"/>
  <c r="CE283"/>
  <c r="CE284"/>
  <c r="CE285"/>
  <c r="CE286"/>
  <c r="CE287"/>
  <c r="CE288"/>
  <c r="CE290"/>
  <c r="CE291"/>
  <c r="CE289"/>
  <c r="CE277"/>
  <c r="CE278"/>
  <c r="CE279"/>
  <c r="CE276" l="1"/>
  <c r="C2" i="13" l="1"/>
  <c r="D2"/>
  <c r="E2"/>
  <c r="F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K2"/>
  <c r="BK14" s="1"/>
  <c r="BL2"/>
  <c r="BL14" s="1"/>
  <c r="BM2"/>
  <c r="BM14" s="1"/>
  <c r="BN2"/>
  <c r="BO2"/>
  <c r="BP2"/>
  <c r="BQ2"/>
  <c r="BR2"/>
  <c r="BS2"/>
  <c r="BT2"/>
  <c r="BU2"/>
  <c r="B2"/>
  <c r="CE274" i="1"/>
  <c r="CE275"/>
  <c r="CE271"/>
  <c r="CE270"/>
  <c r="CE269"/>
  <c r="CE268"/>
  <c r="CE267"/>
  <c r="CE266"/>
  <c r="CE265"/>
  <c r="CE264"/>
  <c r="CE263"/>
  <c r="CE262"/>
  <c r="CE261"/>
  <c r="CE260"/>
  <c r="CE259"/>
  <c r="CE258"/>
  <c r="CE257"/>
  <c r="CE256"/>
  <c r="CE255"/>
  <c r="CE254"/>
  <c r="CE253"/>
  <c r="CE252"/>
  <c r="CE251"/>
  <c r="CE250"/>
  <c r="CE249"/>
  <c r="CE248"/>
  <c r="CE247"/>
  <c r="CE246"/>
  <c r="CE245"/>
  <c r="CE244"/>
  <c r="CE243"/>
  <c r="CE242"/>
  <c r="CE241"/>
  <c r="CE240"/>
  <c r="CE239"/>
  <c r="CE238"/>
  <c r="CE237"/>
  <c r="CE236"/>
  <c r="CE235"/>
  <c r="CE234"/>
  <c r="CE233"/>
  <c r="CE232"/>
  <c r="CE231"/>
  <c r="CE230"/>
  <c r="CE229"/>
  <c r="CE228"/>
  <c r="CE227"/>
  <c r="CE226"/>
  <c r="CE225"/>
  <c r="CE224"/>
  <c r="CE223"/>
  <c r="CE222"/>
  <c r="CE221"/>
  <c r="CE220"/>
  <c r="CE219"/>
  <c r="CE218"/>
  <c r="CE217"/>
  <c r="CE216"/>
  <c r="CE215"/>
  <c r="CE214"/>
  <c r="CE213"/>
  <c r="CE212"/>
  <c r="CE211"/>
  <c r="CE210"/>
  <c r="CE209"/>
  <c r="CE208"/>
  <c r="CE207"/>
  <c r="CE206"/>
  <c r="CE205"/>
  <c r="CE204"/>
  <c r="CE203"/>
  <c r="CE202"/>
  <c r="CE201"/>
  <c r="CE200"/>
  <c r="CE199"/>
  <c r="CE198"/>
  <c r="CE197"/>
  <c r="CE196"/>
  <c r="CE195"/>
  <c r="CE194"/>
  <c r="CE193"/>
  <c r="CE192"/>
  <c r="CE191"/>
  <c r="CE190"/>
  <c r="CE189"/>
  <c r="CE188"/>
  <c r="CE187"/>
  <c r="CE186"/>
  <c r="CE185"/>
  <c r="CE184"/>
  <c r="CE183"/>
  <c r="CE182"/>
  <c r="CE181"/>
  <c r="CE180"/>
  <c r="CE179"/>
  <c r="CE178"/>
  <c r="CE177"/>
  <c r="CE176"/>
  <c r="CE175"/>
  <c r="CE174"/>
  <c r="CE173"/>
  <c r="CE172"/>
  <c r="CE171"/>
  <c r="CE170"/>
  <c r="CE169"/>
  <c r="CE168"/>
  <c r="CE167"/>
  <c r="CE166"/>
  <c r="CE165"/>
  <c r="CE164"/>
  <c r="CE163"/>
  <c r="CE162"/>
  <c r="CE161"/>
  <c r="CE160"/>
  <c r="CE159"/>
  <c r="CE158"/>
  <c r="CE157"/>
  <c r="CE156"/>
  <c r="CE155"/>
  <c r="CE154"/>
  <c r="CE153"/>
  <c r="CE152"/>
  <c r="CE151"/>
  <c r="CE150"/>
  <c r="CE149"/>
  <c r="CE148"/>
  <c r="CE147"/>
  <c r="CE146"/>
  <c r="CE145"/>
  <c r="CE144"/>
  <c r="CE143"/>
  <c r="CE142"/>
  <c r="CE141"/>
  <c r="CE140"/>
  <c r="CE139"/>
  <c r="CE138"/>
  <c r="CE137"/>
  <c r="CE136"/>
  <c r="CE135"/>
  <c r="CE134"/>
  <c r="CE133"/>
  <c r="CE132"/>
  <c r="CE131"/>
  <c r="CE130"/>
  <c r="CE129"/>
  <c r="CE128"/>
  <c r="CE127"/>
  <c r="CE126"/>
  <c r="CE125"/>
  <c r="CE124"/>
  <c r="CE123"/>
  <c r="CE122"/>
  <c r="CE121"/>
  <c r="CE120"/>
  <c r="CE119"/>
  <c r="CE118"/>
  <c r="CE117"/>
  <c r="CE116"/>
  <c r="CE115"/>
  <c r="CE114"/>
  <c r="CE113"/>
  <c r="CE112"/>
  <c r="CE111"/>
  <c r="CE110"/>
  <c r="CE109"/>
  <c r="CE108"/>
  <c r="CE107"/>
  <c r="CE106"/>
  <c r="CE105"/>
  <c r="CE104"/>
  <c r="CE103"/>
  <c r="CE102"/>
  <c r="CE101"/>
  <c r="CE100"/>
  <c r="CE99"/>
  <c r="CE98"/>
  <c r="CE97"/>
  <c r="CE96"/>
  <c r="CE95"/>
  <c r="CE94"/>
  <c r="CE93"/>
  <c r="CE92"/>
  <c r="CE91"/>
  <c r="CE90"/>
  <c r="CE89"/>
  <c r="CE88"/>
  <c r="CE87"/>
  <c r="CE86"/>
  <c r="CE85"/>
  <c r="CE84"/>
  <c r="CE83"/>
  <c r="CE82"/>
  <c r="CE81"/>
  <c r="CE80"/>
  <c r="CE79"/>
  <c r="CE78"/>
  <c r="CE77"/>
  <c r="CE76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E56"/>
  <c r="CE55"/>
  <c r="CE54"/>
  <c r="CE53"/>
  <c r="CE52"/>
  <c r="CE51"/>
  <c r="CE50"/>
  <c r="CE49"/>
  <c r="CE48"/>
  <c r="CE47"/>
  <c r="CE46"/>
  <c r="CE45"/>
  <c r="CE44"/>
  <c r="CE4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9"/>
  <c r="CE8"/>
  <c r="CE7"/>
  <c r="CE6"/>
  <c r="CE5"/>
  <c r="CE4"/>
  <c r="CE3"/>
  <c r="CE2"/>
  <c r="BU15" i="13" l="1"/>
  <c r="BU14"/>
  <c r="BS15"/>
  <c r="BS14"/>
  <c r="D56" i="36" s="1"/>
  <c r="BQ15" i="13"/>
  <c r="BQ14"/>
  <c r="D42" i="36" s="1"/>
  <c r="BO15" i="13"/>
  <c r="BO14"/>
  <c r="D52" i="36" s="1"/>
  <c r="BM15" i="13"/>
  <c r="D49" i="36"/>
  <c r="BK15" i="13"/>
  <c r="D47" i="36"/>
  <c r="BH15" i="13"/>
  <c r="BH14"/>
  <c r="D43" i="36" s="1"/>
  <c r="BF15" i="13"/>
  <c r="BF14"/>
  <c r="D38" i="36" s="1"/>
  <c r="BD15" i="13"/>
  <c r="BD14"/>
  <c r="D34" i="36" s="1"/>
  <c r="BB15" i="13"/>
  <c r="BB14"/>
  <c r="D36" i="36" s="1"/>
  <c r="AZ15" i="13"/>
  <c r="AZ14"/>
  <c r="D33" i="36" s="1"/>
  <c r="AX15" i="13"/>
  <c r="AX14"/>
  <c r="D30" i="36" s="1"/>
  <c r="AV15" i="13"/>
  <c r="AV14"/>
  <c r="D28" i="36" s="1"/>
  <c r="AT15" i="13"/>
  <c r="AT14"/>
  <c r="D26" i="36" s="1"/>
  <c r="AR15" i="13"/>
  <c r="AR14"/>
  <c r="D23" i="36" s="1"/>
  <c r="AP15" i="13"/>
  <c r="AP14"/>
  <c r="D21" i="36" s="1"/>
  <c r="AN15" i="13"/>
  <c r="AN14"/>
  <c r="D18" i="36" s="1"/>
  <c r="AL15" i="13"/>
  <c r="AL14"/>
  <c r="D40" i="36" s="1"/>
  <c r="AJ15" i="13"/>
  <c r="AJ14"/>
  <c r="D16" i="36" s="1"/>
  <c r="AH15" i="13"/>
  <c r="AH14"/>
  <c r="D13" i="36" s="1"/>
  <c r="AF15" i="13"/>
  <c r="AF14"/>
  <c r="D11" i="36" s="1"/>
  <c r="BW2" i="13"/>
  <c r="AD2"/>
  <c r="AA15"/>
  <c r="AA14"/>
  <c r="B36" i="36" s="1"/>
  <c r="W15" i="13"/>
  <c r="W14"/>
  <c r="B32" i="36" s="1"/>
  <c r="U15" i="13"/>
  <c r="U14"/>
  <c r="B29" i="36" s="1"/>
  <c r="S15" i="13"/>
  <c r="S14"/>
  <c r="B27" i="36" s="1"/>
  <c r="Q15" i="13"/>
  <c r="Q14"/>
  <c r="B25" i="36" s="1"/>
  <c r="O15" i="13"/>
  <c r="O14"/>
  <c r="B22" i="36" s="1"/>
  <c r="M15" i="13"/>
  <c r="M14"/>
  <c r="B20" i="36" s="1"/>
  <c r="K15" i="13"/>
  <c r="K14"/>
  <c r="B16" i="36" s="1"/>
  <c r="I15" i="13"/>
  <c r="I14"/>
  <c r="B14" i="36" s="1"/>
  <c r="E15" i="13"/>
  <c r="E14"/>
  <c r="B6" i="36" s="1"/>
  <c r="C15" i="13"/>
  <c r="C14"/>
  <c r="B4" i="36" s="1"/>
  <c r="B15" i="13"/>
  <c r="B14"/>
  <c r="BT14"/>
  <c r="BT15"/>
  <c r="BR15"/>
  <c r="BR14"/>
  <c r="D54" i="36" s="1"/>
  <c r="BP15" i="13"/>
  <c r="BP14"/>
  <c r="D53" i="36" s="1"/>
  <c r="BN15" i="13"/>
  <c r="BN14"/>
  <c r="D50" i="36" s="1"/>
  <c r="D48"/>
  <c r="BL15" i="13"/>
  <c r="D46" i="36"/>
  <c r="D45" s="1"/>
  <c r="BG15" i="13"/>
  <c r="BG14"/>
  <c r="D55" i="36" s="1"/>
  <c r="BE15" i="13"/>
  <c r="BE14"/>
  <c r="D51" i="36" s="1"/>
  <c r="BC15" i="13"/>
  <c r="BC14"/>
  <c r="D37" i="36" s="1"/>
  <c r="BA15" i="13"/>
  <c r="BA14"/>
  <c r="D35" i="36" s="1"/>
  <c r="AY15" i="13"/>
  <c r="AY14"/>
  <c r="D32" i="36" s="1"/>
  <c r="AW15" i="13"/>
  <c r="AW14"/>
  <c r="D29" i="36" s="1"/>
  <c r="AU14" i="13"/>
  <c r="D27" i="36" s="1"/>
  <c r="AU15" i="13"/>
  <c r="AS15"/>
  <c r="AS14"/>
  <c r="D25" i="36" s="1"/>
  <c r="AQ15" i="13"/>
  <c r="AQ14"/>
  <c r="D22" i="36" s="1"/>
  <c r="AO15" i="13"/>
  <c r="AO14"/>
  <c r="D20" i="36" s="1"/>
  <c r="AM15" i="13"/>
  <c r="AM14"/>
  <c r="D41" i="36" s="1"/>
  <c r="AK15" i="13"/>
  <c r="AK14"/>
  <c r="D17" i="36" s="1"/>
  <c r="AI15" i="13"/>
  <c r="AI14"/>
  <c r="D14" i="36" s="1"/>
  <c r="AG15" i="13"/>
  <c r="AG14"/>
  <c r="D12" i="36" s="1"/>
  <c r="AE15" i="13"/>
  <c r="AE14"/>
  <c r="D10" i="36" s="1"/>
  <c r="AB15" i="13"/>
  <c r="AB14"/>
  <c r="B37" i="36" s="1"/>
  <c r="Z15" i="13"/>
  <c r="Z14"/>
  <c r="B35" i="36" s="1"/>
  <c r="V15" i="13"/>
  <c r="V14"/>
  <c r="B30" i="36" s="1"/>
  <c r="T15" i="13"/>
  <c r="T14"/>
  <c r="B28" i="36" s="1"/>
  <c r="R15" i="13"/>
  <c r="R14"/>
  <c r="B26" i="36" s="1"/>
  <c r="P15" i="13"/>
  <c r="P14"/>
  <c r="B23" i="36" s="1"/>
  <c r="N15" i="13"/>
  <c r="N14"/>
  <c r="B21" i="36" s="1"/>
  <c r="L15" i="13"/>
  <c r="L14"/>
  <c r="B17" i="36" s="1"/>
  <c r="J15" i="13"/>
  <c r="J14"/>
  <c r="B11" i="36" s="1"/>
  <c r="H15" i="13"/>
  <c r="H14"/>
  <c r="B9" i="36" s="1"/>
  <c r="F15" i="13"/>
  <c r="F14"/>
  <c r="D15"/>
  <c r="D14"/>
  <c r="B5" i="36" s="1"/>
  <c r="X15" i="13"/>
  <c r="X14"/>
  <c r="B33" i="36" s="1"/>
  <c r="Y14" i="13"/>
  <c r="B34" i="36" s="1"/>
  <c r="Y15" i="13"/>
  <c r="BZ353" i="1"/>
  <c r="BV2" i="13" s="1"/>
  <c r="G2"/>
  <c r="CE273" i="1"/>
  <c r="CE272"/>
  <c r="B31" i="36" l="1"/>
  <c r="B3"/>
  <c r="D39"/>
  <c r="D19"/>
  <c r="D31"/>
  <c r="B8"/>
  <c r="D24"/>
  <c r="B15"/>
  <c r="B19"/>
  <c r="B24"/>
  <c r="D15"/>
  <c r="BW15" i="13"/>
  <c r="BW14"/>
  <c r="AD15"/>
  <c r="AD14"/>
  <c r="D9" i="36" s="1"/>
  <c r="D8" s="1"/>
  <c r="BV14" i="13"/>
  <c r="BV15"/>
  <c r="G15"/>
  <c r="G14"/>
  <c r="B7" i="36" s="1"/>
  <c r="D57" l="1"/>
  <c r="B57"/>
  <c r="B60" s="1"/>
  <c r="BW1" i="13"/>
  <c r="BV1"/>
  <c r="BU1"/>
  <c r="BT1"/>
  <c r="BS1"/>
  <c r="BR1"/>
  <c r="BQ1"/>
  <c r="BP1"/>
  <c r="BO1"/>
  <c r="BN1"/>
  <c r="BM1"/>
  <c r="BL1"/>
  <c r="BK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D59" i="36" l="1"/>
  <c r="D60" s="1"/>
  <c r="A9"/>
  <c r="A11"/>
  <c r="A17"/>
  <c r="A21"/>
  <c r="A23"/>
  <c r="A26"/>
  <c r="A28"/>
  <c r="A30"/>
  <c r="A33"/>
  <c r="A35"/>
  <c r="A37"/>
  <c r="C10"/>
  <c r="C12"/>
  <c r="C14"/>
  <c r="C17"/>
  <c r="C41"/>
  <c r="C20"/>
  <c r="C22"/>
  <c r="C25"/>
  <c r="C27"/>
  <c r="C29"/>
  <c r="C32"/>
  <c r="C35"/>
  <c r="C37"/>
  <c r="C51"/>
  <c r="C55"/>
  <c r="C46"/>
  <c r="C48"/>
  <c r="C50"/>
  <c r="C53"/>
  <c r="C54"/>
  <c r="A7"/>
  <c r="A14"/>
  <c r="A16"/>
  <c r="A20"/>
  <c r="A22"/>
  <c r="A25"/>
  <c r="A27"/>
  <c r="A29"/>
  <c r="A32"/>
  <c r="A34"/>
  <c r="A36"/>
  <c r="C9"/>
  <c r="C11"/>
  <c r="C13"/>
  <c r="C16"/>
  <c r="C40"/>
  <c r="C18"/>
  <c r="C21"/>
  <c r="C23"/>
  <c r="C26"/>
  <c r="C28"/>
  <c r="C30"/>
  <c r="C33"/>
  <c r="C36"/>
  <c r="C34"/>
  <c r="C38"/>
  <c r="C43"/>
  <c r="C47"/>
  <c r="C49"/>
  <c r="C52"/>
  <c r="C42"/>
  <c r="C56"/>
  <c r="D4" i="14" l="1"/>
  <c r="E8" i="32"/>
  <c r="E9" s="1"/>
  <c r="E10" s="1"/>
  <c r="E11" s="1"/>
  <c r="E12" s="1"/>
  <c r="E13" s="1"/>
  <c r="BA4" i="39" s="1"/>
  <c r="E4" i="14" l="1"/>
  <c r="E15" i="32"/>
  <c r="E16" s="1"/>
  <c r="E17" s="1"/>
  <c r="E18" s="1"/>
  <c r="E19" s="1"/>
  <c r="E20" s="1"/>
  <c r="BB4" i="39" s="1"/>
  <c r="F4" i="14" l="1"/>
  <c r="E22" i="32"/>
  <c r="E23" s="1"/>
  <c r="E24" l="1"/>
  <c r="E25" s="1"/>
  <c r="E26" s="1"/>
  <c r="E27" s="1"/>
  <c r="BC4" i="39" s="1"/>
  <c r="E5" i="3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29" i="32" l="1"/>
  <c r="E30" s="1"/>
  <c r="G4" i="14"/>
  <c r="E45" i="31"/>
  <c r="E46" s="1"/>
  <c r="E47" s="1"/>
  <c r="E48" s="1"/>
  <c r="E49" s="1"/>
  <c r="E50" s="1"/>
  <c r="E51" s="1"/>
  <c r="E52" s="1"/>
  <c r="E53" s="1"/>
  <c r="E54" s="1"/>
  <c r="AZ3" i="39" s="1"/>
  <c r="E31" i="32" l="1"/>
  <c r="E32" s="1"/>
  <c r="E33" s="1"/>
  <c r="E34" s="1"/>
  <c r="E35" s="1"/>
  <c r="E36" s="1"/>
  <c r="E37" s="1"/>
  <c r="E38" s="1"/>
  <c r="D3" i="14"/>
  <c r="E56" i="31"/>
  <c r="E57" s="1"/>
  <c r="E58" s="1"/>
  <c r="E59" s="1"/>
  <c r="E60" s="1"/>
  <c r="E40" i="32" l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BD4" i="39"/>
  <c r="H4" i="14"/>
  <c r="E61" i="3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BA3" i="39" s="1"/>
  <c r="E55" i="32" l="1"/>
  <c r="E56" s="1"/>
  <c r="E57" s="1"/>
  <c r="E58" s="1"/>
  <c r="E59" s="1"/>
  <c r="BE4" i="39"/>
  <c r="I4" i="14"/>
  <c r="E3"/>
  <c r="E79" i="31"/>
  <c r="E80" s="1"/>
  <c r="E81" s="1"/>
  <c r="E82" s="1"/>
  <c r="E83" s="1"/>
  <c r="E84" s="1"/>
  <c r="E85" s="1"/>
  <c r="E86" s="1"/>
  <c r="E60" i="32" l="1"/>
  <c r="E61" s="1"/>
  <c r="E62" s="1"/>
  <c r="E87" i="3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BB3" i="39" s="1"/>
  <c r="E64" i="32" l="1"/>
  <c r="E65" s="1"/>
  <c r="BF4" i="39"/>
  <c r="E66" i="32"/>
  <c r="E67" s="1"/>
  <c r="E68" s="1"/>
  <c r="J4" i="14"/>
  <c r="E112" i="31"/>
  <c r="E113" s="1"/>
  <c r="E114" s="1"/>
  <c r="E115" s="1"/>
  <c r="F3" i="14"/>
  <c r="C5"/>
  <c r="E5" i="2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AZ2" i="39" s="1"/>
  <c r="AZ5" s="1"/>
  <c r="E69" i="32" l="1"/>
  <c r="E70" s="1"/>
  <c r="E71" s="1"/>
  <c r="E116" i="3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D2" i="14"/>
  <c r="D5" s="1"/>
  <c r="E26" i="21"/>
  <c r="E27" s="1"/>
  <c r="E28" s="1"/>
  <c r="K4" i="14" l="1"/>
  <c r="BG4" i="39"/>
  <c r="E73" i="32"/>
  <c r="E74" s="1"/>
  <c r="E75" s="1"/>
  <c r="E147" i="3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BC3" i="39" s="1"/>
  <c r="E29" i="2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BA2" i="39" s="1"/>
  <c r="BA5" s="1"/>
  <c r="E76" i="32" l="1"/>
  <c r="E170" i="31"/>
  <c r="E171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G3" i="14"/>
  <c r="E2"/>
  <c r="E5" s="1"/>
  <c r="E62" i="21"/>
  <c r="E63" s="1"/>
  <c r="E64" s="1"/>
  <c r="E65" s="1"/>
  <c r="E66" s="1"/>
  <c r="E67" s="1"/>
  <c r="E68" s="1"/>
  <c r="E69" s="1"/>
  <c r="E70" s="1"/>
  <c r="E71" s="1"/>
  <c r="E72" s="1"/>
  <c r="E73" s="1"/>
  <c r="E74" s="1"/>
  <c r="E217" i="31" l="1"/>
  <c r="BE3" i="39" s="1"/>
  <c r="BD3"/>
  <c r="E77" i="32"/>
  <c r="E78" s="1"/>
  <c r="E79" s="1"/>
  <c r="E80" s="1"/>
  <c r="E82" s="1"/>
  <c r="E83" s="1"/>
  <c r="E84" s="1"/>
  <c r="E85" s="1"/>
  <c r="E86" s="1"/>
  <c r="E87" s="1"/>
  <c r="E88" s="1"/>
  <c r="E89" s="1"/>
  <c r="E90" s="1"/>
  <c r="E91" s="1"/>
  <c r="E92" s="1"/>
  <c r="H3" i="14"/>
  <c r="E75" i="2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BB2" i="39" s="1"/>
  <c r="BB5" s="1"/>
  <c r="BK4" l="1"/>
  <c r="O4" i="14"/>
  <c r="N4"/>
  <c r="BJ4" i="39"/>
  <c r="L4" i="14"/>
  <c r="BH4" i="39"/>
  <c r="M4" i="14"/>
  <c r="BI4" i="39"/>
  <c r="E219" i="3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I3" i="14"/>
  <c r="F2"/>
  <c r="F5" s="1"/>
  <c r="E105" i="21"/>
  <c r="E106" s="1"/>
  <c r="E107" s="1"/>
  <c r="E108" s="1"/>
  <c r="E251" i="31" l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BF3" i="39"/>
  <c r="J3" i="14"/>
  <c r="E109" i="21"/>
  <c r="E110" s="1"/>
  <c r="E111" s="1"/>
  <c r="E112" s="1"/>
  <c r="E113" s="1"/>
  <c r="E114" s="1"/>
  <c r="E115" s="1"/>
  <c r="E116" s="1"/>
  <c r="E117" s="1"/>
  <c r="E269" i="31" l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BG3" i="39"/>
  <c r="K3" i="14"/>
  <c r="E118" i="21"/>
  <c r="E119" s="1"/>
  <c r="E120" s="1"/>
  <c r="E284" i="31" l="1"/>
  <c r="E285" s="1"/>
  <c r="E286" s="1"/>
  <c r="E287" s="1"/>
  <c r="E289" s="1"/>
  <c r="E290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121" i="21"/>
  <c r="E122" s="1"/>
  <c r="E123" s="1"/>
  <c r="E124" s="1"/>
  <c r="E125" s="1"/>
  <c r="E126" s="1"/>
  <c r="E127" s="1"/>
  <c r="E128" s="1"/>
  <c r="E319" i="31" l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N3" i="14" s="1"/>
  <c r="BH3" i="39"/>
  <c r="L3" i="14"/>
  <c r="E129" i="21"/>
  <c r="E130" s="1"/>
  <c r="BI3" i="39" l="1"/>
  <c r="O3" i="14"/>
  <c r="BK3" i="39"/>
  <c r="BJ3"/>
  <c r="M3" i="14"/>
  <c r="E131" i="21"/>
  <c r="E132" s="1"/>
  <c r="E133" s="1"/>
  <c r="E134" s="1"/>
  <c r="E135" s="1"/>
  <c r="E136" s="1"/>
  <c r="E137" s="1"/>
  <c r="E138" l="1"/>
  <c r="E139" s="1"/>
  <c r="E140" s="1"/>
  <c r="E141" s="1"/>
  <c r="E142" s="1"/>
  <c r="E143" s="1"/>
  <c r="E144" s="1"/>
  <c r="E145" s="1"/>
  <c r="E146" s="1"/>
  <c r="E147" l="1"/>
  <c r="E148" s="1"/>
  <c r="E149" s="1"/>
  <c r="E150" s="1"/>
  <c r="E151" s="1"/>
  <c r="E152" l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BD2" i="39" s="1"/>
  <c r="BD5" s="1"/>
  <c r="BC2"/>
  <c r="BC5" s="1"/>
  <c r="G2" i="14"/>
  <c r="G5" s="1"/>
  <c r="H2" l="1"/>
  <c r="H5" s="1"/>
  <c r="E193" i="2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l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BE2" i="39" s="1"/>
  <c r="BE5" s="1"/>
  <c r="I2" i="14" l="1"/>
  <c r="E229" i="21"/>
  <c r="E230" s="1"/>
  <c r="E231" s="1"/>
  <c r="E232" s="1"/>
  <c r="E233" s="1"/>
  <c r="E234" s="1"/>
  <c r="E235" s="1"/>
  <c r="E236" s="1"/>
  <c r="E237" s="1"/>
  <c r="E238" s="1"/>
  <c r="E239" s="1"/>
  <c r="E240" s="1"/>
  <c r="I5" i="14"/>
  <c r="E241" i="21" l="1"/>
  <c r="E242" l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7" l="1"/>
  <c r="E268" s="1"/>
  <c r="BF2" i="39"/>
  <c r="BF5" s="1"/>
  <c r="E269" i="21"/>
  <c r="J2" i="14"/>
  <c r="J5" s="1"/>
  <c r="E270" i="21" l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l="1"/>
  <c r="E291" s="1"/>
  <c r="E292" s="1"/>
  <c r="E293" s="1"/>
  <c r="E294" s="1"/>
  <c r="E295" l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5" l="1"/>
  <c r="E316" s="1"/>
  <c r="E317" s="1"/>
  <c r="E318" s="1"/>
  <c r="E319" s="1"/>
  <c r="E320" s="1"/>
  <c r="E321" s="1"/>
  <c r="E322" s="1"/>
  <c r="E323" s="1"/>
  <c r="E324" s="1"/>
  <c r="E325" s="1"/>
  <c r="BG2" i="39"/>
  <c r="BG5" s="1"/>
  <c r="K2" i="14"/>
  <c r="K5" s="1"/>
  <c r="E326" i="21" l="1"/>
  <c r="E327" s="1"/>
  <c r="E328" s="1"/>
  <c r="E329" s="1"/>
  <c r="E330" s="1"/>
  <c r="E331" s="1"/>
  <c r="E332" s="1"/>
  <c r="E333" l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BH2" i="39" s="1"/>
  <c r="BH5" s="1"/>
  <c r="E359" i="21" l="1"/>
  <c r="E360" s="1"/>
  <c r="E361" s="1"/>
  <c r="E362" s="1"/>
  <c r="E363" s="1"/>
  <c r="E364" s="1"/>
  <c r="E365" s="1"/>
  <c r="E366" s="1"/>
  <c r="E367" s="1"/>
  <c r="E368" s="1"/>
  <c r="E369" s="1"/>
  <c r="L2" i="14"/>
  <c r="L5" s="1"/>
  <c r="E370" i="21" l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BI2" i="39" l="1"/>
  <c r="BI5" s="1"/>
  <c r="E672" i="2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4" s="1"/>
  <c r="M2" i="14"/>
  <c r="M5" s="1"/>
  <c r="BJ2" i="39" l="1"/>
  <c r="BJ5" s="1"/>
  <c r="BK2" l="1"/>
  <c r="BK5" s="1"/>
  <c r="N2" i="14"/>
  <c r="N5" s="1"/>
  <c r="O2" l="1"/>
  <c r="O5" s="1"/>
</calcChain>
</file>

<file path=xl/comments1.xml><?xml version="1.0" encoding="utf-8"?>
<comments xmlns="http://schemas.openxmlformats.org/spreadsheetml/2006/main">
  <authors>
    <author>Autor</author>
  </authors>
  <commentList>
    <comment ref="E784" authorId="0">
      <text>
        <r>
          <rPr>
            <b/>
            <sz val="8"/>
            <color indexed="81"/>
            <rFont val="Tahoma"/>
            <family val="2"/>
          </rPr>
          <t>FALTEN 2€</t>
        </r>
      </text>
    </comment>
    <comment ref="E818" authorId="0">
      <text>
        <r>
          <rPr>
            <b/>
            <sz val="8"/>
            <color indexed="81"/>
            <rFont val="Tahoma"/>
            <family val="2"/>
          </rPr>
          <t xml:space="preserve">ELS 2€ QUE FALTAVEN
</t>
        </r>
      </text>
    </comment>
    <comment ref="E850" authorId="0">
      <text>
        <r>
          <rPr>
            <sz val="8"/>
            <color indexed="81"/>
            <rFont val="Tahoma"/>
            <family val="2"/>
          </rPr>
          <t xml:space="preserve">(((1,10€*150)*0,98)+24€)*1,21
</t>
        </r>
      </text>
    </comment>
  </commentList>
</comments>
</file>

<file path=xl/sharedStrings.xml><?xml version="1.0" encoding="utf-8"?>
<sst xmlns="http://schemas.openxmlformats.org/spreadsheetml/2006/main" count="4969" uniqueCount="1188">
  <si>
    <t>total €</t>
  </si>
  <si>
    <t>INGRESO EFECTIVO</t>
  </si>
  <si>
    <t>IMPUESTO SOBRE COMISION .</t>
  </si>
  <si>
    <t>REMESA RECIBOS AMPA SOBIRANS</t>
  </si>
  <si>
    <t>TRANSFERENCIA A ESCOLA SOBIRANS</t>
  </si>
  <si>
    <t>TRANSFERENCIA GENERALITAT DE CATALUNYA</t>
  </si>
  <si>
    <t>SEGUROS SOCIALES REGIMEN GENERAL</t>
  </si>
  <si>
    <t>0081-5357-32-0001009005</t>
  </si>
  <si>
    <t>NOMINA A AINA ROURA CAMPASOL</t>
  </si>
  <si>
    <t>XTERE</t>
  </si>
  <si>
    <t>BS</t>
  </si>
  <si>
    <t>FRA.</t>
  </si>
  <si>
    <t>NADAL</t>
  </si>
  <si>
    <t>CASTANYADA</t>
  </si>
  <si>
    <t>GESTORIA</t>
  </si>
  <si>
    <t>IMPAGATS</t>
  </si>
  <si>
    <t>arenys.org</t>
  </si>
  <si>
    <t>DESPESES</t>
  </si>
  <si>
    <t>CONCEPTE</t>
  </si>
  <si>
    <t>SUBVENCIONS</t>
  </si>
  <si>
    <t>QUOTES AMPA</t>
  </si>
  <si>
    <t>EQUIPAMENT TÈXTIL</t>
  </si>
  <si>
    <t>DESPESES BANCÀRIES</t>
  </si>
  <si>
    <t>LUDOTECA</t>
  </si>
  <si>
    <t>BOC'N ROLL</t>
  </si>
  <si>
    <t>IMPOSTOS</t>
  </si>
  <si>
    <t>TELÈFON</t>
  </si>
  <si>
    <t>DATA</t>
  </si>
  <si>
    <t>EXTRAESC. INFANTILS</t>
  </si>
  <si>
    <t>EXTRAESC. ADULTS</t>
  </si>
  <si>
    <t>ACOLLIDA MATINAL</t>
  </si>
  <si>
    <t>LLIBRES TEXT</t>
  </si>
  <si>
    <t>CASAL NADAL</t>
  </si>
  <si>
    <t>CASAL S. BLANCA</t>
  </si>
  <si>
    <t>SANT JORDI</t>
  </si>
  <si>
    <t>DVD NADAL</t>
  </si>
  <si>
    <t>COMIS. TRANSF.</t>
  </si>
  <si>
    <t>COMIS. REBUTS</t>
  </si>
  <si>
    <t>COMIS. CORREU</t>
  </si>
  <si>
    <t>COMIS. MANT.</t>
  </si>
  <si>
    <t>PISCINA CANET</t>
  </si>
  <si>
    <t>VOLUNT. AdMunt</t>
  </si>
  <si>
    <t>MAT. OFICINA</t>
  </si>
  <si>
    <t>TOTAL INGRESSOS</t>
  </si>
  <si>
    <t>TOTAL DESPESES</t>
  </si>
  <si>
    <t>CASH FLOW BS</t>
  </si>
  <si>
    <t>CASH FLOW CAIX. TERESA</t>
  </si>
  <si>
    <t>CASH FLOW CAIX. ROSER</t>
  </si>
  <si>
    <t>ENTITAT</t>
  </si>
  <si>
    <t>MOVIMENTS</t>
  </si>
  <si>
    <t>SALDO</t>
  </si>
  <si>
    <t>INVERSIÓ ESCOLA</t>
  </si>
  <si>
    <t>FESTES</t>
  </si>
  <si>
    <t>SUBVENC. DIPUTACIÓ DE BARCELONA</t>
  </si>
  <si>
    <t>SUBVENC. AJUNTAMENT</t>
  </si>
  <si>
    <t>CASALS</t>
  </si>
  <si>
    <t>CASAL SETEMBRE</t>
  </si>
  <si>
    <t>CASAL JUNY</t>
  </si>
  <si>
    <t>COMPROVACIÓ IMPUTACIÓ CORRECTA</t>
  </si>
  <si>
    <t>CARNAVAL</t>
  </si>
  <si>
    <t>MAT. EXTRAESC.</t>
  </si>
  <si>
    <t>TAXES</t>
  </si>
  <si>
    <t>MAT. LUDOTECA</t>
  </si>
  <si>
    <t>BIBLIO SOBRE RODES</t>
  </si>
  <si>
    <t>NÒMINES EXTRAESC. ADULTS</t>
  </si>
  <si>
    <t>NÒMINES ACOLL LUDOT</t>
  </si>
  <si>
    <t>NÒMINES TEI</t>
  </si>
  <si>
    <t>QUOTA FAPAC</t>
  </si>
  <si>
    <t>INGRESSOS</t>
  </si>
  <si>
    <t xml:space="preserve">FINAL DE CURS </t>
  </si>
  <si>
    <t>RENTING FOTOC.</t>
  </si>
  <si>
    <t>FINAL DE CURS</t>
  </si>
  <si>
    <t>ALTRES INVERSIÓ ESCOLA</t>
  </si>
  <si>
    <t>SS IMPOSTOS ACOLL LUDOT</t>
  </si>
  <si>
    <t>SS IMPOSTOS TEI</t>
  </si>
  <si>
    <t>IMPOSTOS SOBRE COMISSIÓ</t>
  </si>
  <si>
    <t>SS IMPOSTOS EXTRAESC. INFANT.</t>
  </si>
  <si>
    <t>SS IMPOSTOS EXTRAESC. ADULTS</t>
  </si>
  <si>
    <t>NÒMINES EXTRAESC. INFANT.</t>
  </si>
  <si>
    <t>TRANSFERENCIA CEIP SOBIRANS</t>
  </si>
  <si>
    <t>REMESA REBUTS AMPA SOBIRANS</t>
  </si>
  <si>
    <t>COMISSIONS</t>
  </si>
  <si>
    <t>IMPAGAT LLETRES DEVOLUCION RECIBO</t>
  </si>
  <si>
    <t>COMISSIONS GASTOS GEST. DEV.</t>
  </si>
  <si>
    <t>IMPOST SOBRE COMISSIO IVA S/COMIS. DEV.</t>
  </si>
  <si>
    <t>DIVERSOS GASTOS CORREO DEV</t>
  </si>
  <si>
    <t>IMPOST SOBRE COMISSIO .</t>
  </si>
  <si>
    <t>NOMINA A TERESA VILLALMANZO ARGEMÍ</t>
  </si>
  <si>
    <t>NOMINA A ROSER COLOMER HERNÁNDEZ</t>
  </si>
  <si>
    <t>COMISIONES</t>
  </si>
  <si>
    <t>NOMINA A GLÒRIA SÁNCHEZ VALDIVIESO</t>
  </si>
  <si>
    <t>NOMINA A CARLES ALONSO DOMÈNECH</t>
  </si>
  <si>
    <t>NOMINA A LISA JOANN CHRYSTIE</t>
  </si>
  <si>
    <t>COMISIONES .</t>
  </si>
  <si>
    <t>COMISSIONS .</t>
  </si>
  <si>
    <t>XROSE</t>
  </si>
  <si>
    <t>QUOTA AMPA FAMÍLIA GÓMEZ RUEDA</t>
  </si>
  <si>
    <t>QUOTA AMPA FAMÍLIA SUÁREZ CABANILLAS</t>
  </si>
  <si>
    <t>LOTERIA</t>
  </si>
  <si>
    <t>XANDALLS</t>
  </si>
  <si>
    <t>ESPORÀDICS ACOLLIDA MATINAL</t>
  </si>
  <si>
    <t>ESPORÀDICS LUDOTECA</t>
  </si>
  <si>
    <t>CALENDARIS</t>
  </si>
  <si>
    <t>LOTERIA NADAL</t>
  </si>
  <si>
    <t>PANERA NADAL</t>
  </si>
  <si>
    <t>INGRESOS</t>
  </si>
  <si>
    <t>TOTALS INGRESSOS</t>
  </si>
  <si>
    <t>TOTALS DESPESES</t>
  </si>
  <si>
    <t>Agost 2013</t>
  </si>
  <si>
    <t>QUOTA AMPA FAMÍLIA GÓMEZ SELLARÉS</t>
  </si>
  <si>
    <t>1 BOCK'N ROLL</t>
  </si>
  <si>
    <t>TRANSFERENCIA A CANET DE MAR SPORT, S.L.</t>
  </si>
  <si>
    <t>LLENYA CASTANYADA A LA SÒNIA</t>
  </si>
  <si>
    <t>NOMINA A JOSEP M GRAUPERA VILLALMANZO</t>
  </si>
  <si>
    <t>QUOTA AMPA FAMÍLIA PÉREZ MOLINA</t>
  </si>
  <si>
    <t>LUDOTECA ANIOL I ARNAU VERNIS</t>
  </si>
  <si>
    <t>ACOLLIDA MAT NABIL LAAMARNA</t>
  </si>
  <si>
    <t>DVD</t>
  </si>
  <si>
    <t>RETIRADA X INGRÉS A BS MIREIA</t>
  </si>
  <si>
    <t>SAMARRETES 10È ANIVERSARI</t>
  </si>
  <si>
    <t>INGRÉS CAIXA TERESA</t>
  </si>
  <si>
    <t>Setembre 2013</t>
  </si>
  <si>
    <t>TOTAL GENERAL</t>
  </si>
  <si>
    <t>DEVOLUCIÓ LLIBRES FAMÍLIA GARCIA CERVERA</t>
  </si>
  <si>
    <t>DEVOLUCIÓ LLIBRES FAMÍLIA CAMACHO FONTRODONA</t>
  </si>
  <si>
    <t>DEVOLUCIÓ LLIBRES FAMÍLIA MATAS CIERCO</t>
  </si>
  <si>
    <t>DEVOLUCIÓ LLIBRES FAMÍLIA MAYANS BALLESTER</t>
  </si>
  <si>
    <t>13/14-001</t>
  </si>
  <si>
    <t>13/14-002</t>
  </si>
  <si>
    <t>13/14-004</t>
  </si>
  <si>
    <t>13/14-003</t>
  </si>
  <si>
    <t>DEVOL. DE RAMON ARTIGAS PER ERROR TRANSF. DUPLICADA</t>
  </si>
  <si>
    <t>ALLIANZ COMPAÑIA DE SEGUROS Y REASEGUROS</t>
  </si>
  <si>
    <t>TRASPÀS A CAIXA BLAVA</t>
  </si>
  <si>
    <t>TRASPÀS A CAIXA VERDA</t>
  </si>
  <si>
    <t>2 GOTS</t>
  </si>
  <si>
    <t>3 BOC'N'ROLLS</t>
  </si>
  <si>
    <t>TRASPÀS DESDE CAIXA VERDA</t>
  </si>
  <si>
    <t>2 BOC'N'ROLLS</t>
  </si>
  <si>
    <t>TRASPÀS DESDE CAIXA BLAVA</t>
  </si>
  <si>
    <t>COBRAMENTS AMB DATÀFON</t>
  </si>
  <si>
    <t>COMISSIÓ COBRAMENTS AMB DATÀFON</t>
  </si>
  <si>
    <t>TRASPÀS DESDE CAIXA TERESA</t>
  </si>
  <si>
    <t>CAIXES NOVES</t>
  </si>
  <si>
    <t>2 SAMARRETES</t>
  </si>
  <si>
    <t>TRASPÀS A CAIXA ROSER</t>
  </si>
  <si>
    <t>INGRÉS QUOTES AMPA + LLIBRES</t>
  </si>
  <si>
    <t>XOCOLATA</t>
  </si>
  <si>
    <t>LLIBRES MARC I IKER SOLAGRAN</t>
  </si>
  <si>
    <t>LLIBRES JOAN MOLERO</t>
  </si>
  <si>
    <t>LLIBRES BIANCA PEDRA</t>
  </si>
  <si>
    <t>LLIBRES YERO BALDE</t>
  </si>
  <si>
    <t>Octubre 2013</t>
  </si>
  <si>
    <t>Novembre 2013</t>
  </si>
  <si>
    <t>Desembre 2013</t>
  </si>
  <si>
    <t>TOTAL 2013-2014</t>
  </si>
  <si>
    <t>MITJA 2013-2014</t>
  </si>
  <si>
    <t>Gener 2014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</si>
  <si>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</si>
  <si>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</si>
  <si>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</si>
  <si>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</si>
  <si>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</si>
  <si>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</si>
  <si>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</si>
  <si>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QUOTA AMPA SHAW BORRAS</t>
  </si>
  <si>
    <t>LLIBRES IONA ALCACER</t>
  </si>
  <si>
    <t>LLIBRES PENDENT FAMÍLIA BASHIR</t>
  </si>
  <si>
    <t>LLIBRES I AMPA FAMÍLIA MORENO</t>
  </si>
  <si>
    <t>QUOTA AMPA ÀFRICA GÓMEZ DOMÍNGUEZ</t>
  </si>
  <si>
    <t>QUOTA AMPA FAMÍLIA VIDAL ELIAS</t>
  </si>
  <si>
    <t>TELEFONOS SIMYO 5010913-00177606</t>
  </si>
  <si>
    <t>ESTAT COMPTES AMPA SOBIRANS CURS 2013-2014</t>
  </si>
  <si>
    <t>PRESSUPOST AMPA SOBIRANS CURS 2013-2014</t>
  </si>
  <si>
    <t>PORTS DEVOL. LLIBRES</t>
  </si>
  <si>
    <t>ACTIV. EXTRAESCOLARS</t>
  </si>
  <si>
    <t>ACOLL. MAT. I LUDOTECA</t>
  </si>
  <si>
    <t>TRANSFERENCIA AJUNT. D'ARENYS DE MUNT</t>
  </si>
  <si>
    <t>PRESSUPOST ASIGNAT ESCOLA</t>
  </si>
  <si>
    <t>PRESSUPOST ASSIGNAT ESCOLA</t>
  </si>
  <si>
    <t>CARREC REBUT GUILLEM ROCA COLOMER</t>
  </si>
  <si>
    <t>CARREC REBUT VOLUNTARIS PER ARENYS DE MUNT</t>
  </si>
  <si>
    <t>CARREC REBUT MARIA PUJADAS MAJO</t>
  </si>
  <si>
    <t>INGRES EFECTIU BIEL PRAT P4</t>
  </si>
  <si>
    <t>INGRES EFECTIU POL RICO - JUDO</t>
  </si>
  <si>
    <t>INGRES EFECTIU PATINATGE - ALEJANDRO GOMEZ CRESPO</t>
  </si>
  <si>
    <t>QUOTA AMPA FAMÍLIA LARRAYA COMÍ</t>
  </si>
  <si>
    <t>BOC'N'ROLL</t>
  </si>
  <si>
    <t>2N I 3R PAGAMENT LLIBRES FAMÍLIA MORENO</t>
  </si>
  <si>
    <t>QUOTA AMPA FAMÍLIA SÁNCHEZ RAMON</t>
  </si>
  <si>
    <t>QUOTA AMPA FAMÍLIA RODRÍGUEZ REBOLLO</t>
  </si>
  <si>
    <t>QUOTA AMPA FAMÍLIA SALADRIGAS GAGO</t>
  </si>
  <si>
    <t>3R PAGAMENT LLIBRES JANNA HAMDI</t>
  </si>
  <si>
    <t>QUOTA AMPA FAMÍLIA ALONSO FLORES</t>
  </si>
  <si>
    <t>ACOLLIDA MATINAL JÚLIA SÁNCHEZ</t>
  </si>
  <si>
    <t>PAGAMENT IMPAGAT - ALEJANDRO GOMEZ CRESPO</t>
  </si>
  <si>
    <t>PAGAMENT IMPAGAT BIEL PRAT P4</t>
  </si>
  <si>
    <t>TELEFONOS SIMYO 5011013-00171508</t>
  </si>
  <si>
    <t>TRANSFERENCIA ANNA MARIA SUNE CASELLAS</t>
  </si>
  <si>
    <t>TRANSFERENCIA A EDITORIAL TEIDE, SA</t>
  </si>
  <si>
    <t>NOMINA A PATRICIA RUÍZ DÍAZ</t>
  </si>
  <si>
    <t>TRANSFERENCIA A LLIBRES TEXT SL</t>
  </si>
  <si>
    <t>ADEUDO RECIBO LLIBRES TEXT SL</t>
  </si>
  <si>
    <t>TRANSFERENCIA LLIBRES TEXT, S.L.</t>
  </si>
  <si>
    <t>CARREC REBUT FEDERACIO ASSOCIACIO DE PARES D'ALUMNES</t>
  </si>
  <si>
    <t>LUDOTECA POL I ALEIX COSTA</t>
  </si>
  <si>
    <t>LUDOTECA PAU I CARLA DIAZ</t>
  </si>
  <si>
    <t>TRASPÀS A CAIXA TERESA</t>
  </si>
  <si>
    <t>RETIRADA X INGRÉS A BS TERESA</t>
  </si>
  <si>
    <t>4T PAGAMENT LLIBRES JANNA HAMDI</t>
  </si>
  <si>
    <t>PAGAMENT PARCIAL IMPAGAT JAUME FURRIOLS</t>
  </si>
  <si>
    <t>FUTBOL 1</t>
  </si>
  <si>
    <t>TRASPÀS DESDE  XROSE</t>
  </si>
  <si>
    <t>DEVOLUCIÓ SUBVENCIÓ ILIAS HADAUI</t>
  </si>
  <si>
    <t>DEVOLUCIÓ SUBVENCIÓ MARTINEZ VEGA</t>
  </si>
  <si>
    <t>DEVOLUCIÓ SUBVENCIÓ CANTILLO GÓMEZ</t>
  </si>
  <si>
    <t>DEVOLUCIÓ SUBVENCIÓ JULI BALANZÀ</t>
  </si>
  <si>
    <t>PAGAMENT IMPAGAT MARC LANAU</t>
  </si>
  <si>
    <t>DEVOLUCIÓ SUBVENCIÓ FARRERONS</t>
  </si>
  <si>
    <t>2 CLASSES JUDO JUAN DAVID</t>
  </si>
  <si>
    <t>DEVOLUCIÓ SUBVENCIÓ JUAN DAVID</t>
  </si>
  <si>
    <t>TRASPÀS DESDE XROSE</t>
  </si>
  <si>
    <t>INGRES EFECTIU IZAN JIMENEZ BENITO- JUDO NOVEMBRE</t>
  </si>
  <si>
    <t>SALDO A 31/08/13</t>
  </si>
  <si>
    <t>13/14-005</t>
  </si>
  <si>
    <t>13/14-006</t>
  </si>
  <si>
    <t>13/14-007</t>
  </si>
  <si>
    <t>13/14-008</t>
  </si>
  <si>
    <t>13/14-009</t>
  </si>
  <si>
    <t>13/14-010</t>
  </si>
  <si>
    <t>13/14-011</t>
  </si>
  <si>
    <t>13/14-012</t>
  </si>
  <si>
    <t>13/14-013</t>
  </si>
  <si>
    <t>13/14-014</t>
  </si>
  <si>
    <t>INGRES EFECTIU IZAN RODRIGUEZ ROMERO - JUDO NOVEMBRE</t>
  </si>
  <si>
    <t>13/14-015</t>
  </si>
  <si>
    <t>13/14-016</t>
  </si>
  <si>
    <t>13/14-017</t>
  </si>
  <si>
    <t>13/14-018</t>
  </si>
  <si>
    <t>13/14-019</t>
  </si>
  <si>
    <t>13/14-020</t>
  </si>
  <si>
    <t>13/14-021</t>
  </si>
  <si>
    <t>13/14-022</t>
  </si>
  <si>
    <t>13/14-023</t>
  </si>
  <si>
    <t>13/14-027</t>
  </si>
  <si>
    <t>13/14-030</t>
  </si>
  <si>
    <t>TELEFONS SIMYO 5011113-00177794</t>
  </si>
  <si>
    <t>INGRES EFECTIU ALEJANDRO GOMEZ CRESPO - PATINATGE</t>
  </si>
  <si>
    <t>INGRES EFECTIU SAMIRA DJALÓ</t>
  </si>
  <si>
    <t>INGRES EFECTIU</t>
  </si>
  <si>
    <t>ASSEGURANCES SOCIALS REGIMEN GENERAL</t>
  </si>
  <si>
    <t>13/14-032</t>
  </si>
  <si>
    <t>13/14-033</t>
  </si>
  <si>
    <t>13/14-034</t>
  </si>
  <si>
    <t>DEVOL. LLIBRES TEXT BIEL MARIMON</t>
  </si>
  <si>
    <t>SUBSTITUCIÓ M ANGELS</t>
  </si>
  <si>
    <t>PAGAT ANDREA</t>
  </si>
  <si>
    <t>TRASPÀS DESDE CAIXA ROSER</t>
  </si>
  <si>
    <t>QUOTA JUDO GEMMA CRISOPULLI</t>
  </si>
  <si>
    <t>PAGAMENT IMPAGAT JANA FORTES</t>
  </si>
  <si>
    <t>EDITORIAL DISTRIBUIDORA VICENS VIVES S.A.</t>
  </si>
  <si>
    <t>INGRES EFECTIU PERE VIDAL ELIAS - JUDO NOV 2013</t>
  </si>
  <si>
    <t>INGRES EFECTIU EMMA MARTIN JUANES - JUDO NOV 2013</t>
  </si>
  <si>
    <t>13/14-035</t>
  </si>
  <si>
    <t>13/14-036</t>
  </si>
  <si>
    <t>13/14-037</t>
  </si>
  <si>
    <t>INGRES EFECTIU LOTERIA MIREIA SANZ</t>
  </si>
  <si>
    <t>INGRES EFECTIU CAIXA TERESA</t>
  </si>
  <si>
    <t>DEVOLUCIÓ SUBVENCIÓ  JAUME FURRIOLS</t>
  </si>
  <si>
    <t>13/14-038</t>
  </si>
  <si>
    <t>IMPAGAT</t>
  </si>
  <si>
    <t>DESP. BANC. IMP.</t>
  </si>
  <si>
    <t>DESP. BANC.</t>
  </si>
  <si>
    <t>13/14-039</t>
  </si>
  <si>
    <t>13/14-040</t>
  </si>
  <si>
    <t>ESCOMBRA</t>
  </si>
  <si>
    <t>PAGAMENT IMPAGAT PAULA RIVAS</t>
  </si>
  <si>
    <t>DEVOLUCIÓ SUBVENCIÓ ARNAU VAZQUEZ</t>
  </si>
  <si>
    <t>IMPAGADO LETRAS DEVOLUCION RECIBO</t>
  </si>
  <si>
    <t>COMISIONES GASTOS GEST. DEV.</t>
  </si>
  <si>
    <t>IMPUESTO SOBRE COMISION IVA S/COMIS. DEV.</t>
  </si>
  <si>
    <t>VARIOS GASTOS CORREO DEV</t>
  </si>
  <si>
    <t>INGRESO EFECTIVO INGRES TERESA</t>
  </si>
  <si>
    <t>ADEUDO RECIBO MARIA PUJADAS MAJO</t>
  </si>
  <si>
    <t>REINTEGRAMENT LOTERIA</t>
  </si>
  <si>
    <t>INGRES EFECTIU PERE VIDAL ELIAS - JUDO</t>
  </si>
  <si>
    <t>COMISSIONS DEPOSIT LOTERIA</t>
  </si>
  <si>
    <t>TRANSFERENCIA A DISTRIBUCIONS ARAL SL</t>
  </si>
  <si>
    <t>13/14-041</t>
  </si>
  <si>
    <t>13/14-044</t>
  </si>
  <si>
    <t xml:space="preserve">DESP. BANC. </t>
  </si>
  <si>
    <t>13/14-045</t>
  </si>
  <si>
    <t>13/14-046</t>
  </si>
  <si>
    <t>13/14-047</t>
  </si>
  <si>
    <t>CARREC REBUT EL RUC SAVI, S.L.</t>
  </si>
  <si>
    <t>13/14-048</t>
  </si>
  <si>
    <t>13/14-049</t>
  </si>
  <si>
    <t>13/14-050</t>
  </si>
  <si>
    <t>13/14-051</t>
  </si>
  <si>
    <t>PANERA</t>
  </si>
  <si>
    <t>TRANSFERENCIA MARIA ANGELES BENITO</t>
  </si>
  <si>
    <t>TRANSFERENCIA A CESMA S.A.U.</t>
  </si>
  <si>
    <t>INGRES EFECTIU ABRIL OLIVARES</t>
  </si>
  <si>
    <t>CAIXA TERESA</t>
  </si>
  <si>
    <t>13/14-052</t>
  </si>
  <si>
    <t>13/14-053</t>
  </si>
  <si>
    <t>13/14-054</t>
  </si>
  <si>
    <t>13/14-055</t>
  </si>
  <si>
    <t>PAGAMENT IMPAGAT IZAN JIMENEZ BENITO</t>
  </si>
  <si>
    <t>PAGAMENT IMPAGAT ABRIL OLIVARES</t>
  </si>
  <si>
    <t>COMISSIÓ REBUTS</t>
  </si>
  <si>
    <t>COMISSIÓ TRANSFERÈNCIA</t>
  </si>
  <si>
    <t>CÀRREC REBUT MARIA PUJADAS MAJÓ</t>
  </si>
  <si>
    <t>IMPOST SOBRE COMISSIÓ</t>
  </si>
  <si>
    <t>CÀRREC REBUT VOLUNTARIS PER ARENYS DE MUNT</t>
  </si>
  <si>
    <t>CÀRREC REBUT EL RUC SAVI, S.L.</t>
  </si>
  <si>
    <t>NÒMINA A TERESA VILLALMANZO ARGEMÍ</t>
  </si>
  <si>
    <t>NÒMINA A ROSER COLOMER HERNÁNDEZ</t>
  </si>
  <si>
    <t>NÒMINA A GLÒRIA SÁNCHEZ VALDIVIESO</t>
  </si>
  <si>
    <t>NÒMINA A JOSEP M GRAUPERA VILLALMANZO</t>
  </si>
  <si>
    <t>NÒMINA A CARLES ALONSO DOMÈNECH</t>
  </si>
  <si>
    <t>NÒMINA A LISA JOANN CHRYSTIE</t>
  </si>
  <si>
    <t>NÒMINA A AINA ROURA CAMPASOL</t>
  </si>
  <si>
    <t>NÒMINA A PATRICIA RUÍZ DÍAZ</t>
  </si>
  <si>
    <t>IMPUESTOS</t>
  </si>
  <si>
    <t>INGRESO EFECTIVO BIEL PRAT - PISCINA</t>
  </si>
  <si>
    <t>PAGAMENT IMPAGAT BIEL PRAT - PISCINA</t>
  </si>
  <si>
    <t>13/14-056</t>
  </si>
  <si>
    <t>PAGAMENT IMPAGAT GÓMEZ CRESPO</t>
  </si>
  <si>
    <t>LLIBRES GERMANS MORENO</t>
  </si>
  <si>
    <t>PAGAMENT IMPAGAT FORTES MATEU</t>
  </si>
  <si>
    <t>PAGAMENT IMPAGAT MARTIN JUANES</t>
  </si>
  <si>
    <t>PAGAMENT IMPAGAT GÓMEZ RUEDA</t>
  </si>
  <si>
    <t>QUOTA GENER JUDO JIMÉNEZ BENITO</t>
  </si>
  <si>
    <t>DVD CONCERT NADAL</t>
  </si>
  <si>
    <t>DVD CONCERT PRIMAVERA</t>
  </si>
  <si>
    <t>DEVOLUCIÓ LOTERIA</t>
  </si>
  <si>
    <t>PAGAMENT IMPAGAT RICO TENA</t>
  </si>
  <si>
    <t>13/14-057</t>
  </si>
  <si>
    <t>13/14-058</t>
  </si>
  <si>
    <t>13/14-059</t>
  </si>
  <si>
    <t>13/14-060</t>
  </si>
  <si>
    <t>PAGAMENT IMPAGAT FORTES MATEU + QUOTA GENER</t>
  </si>
  <si>
    <t>PAGAMENT IMPAGAT MARTIN JUANES + QUOTA GENER</t>
  </si>
  <si>
    <t>PAGAMENT IMPAGAT GÓMEZ CRESPO + QUOTA GENER</t>
  </si>
  <si>
    <t>ACOLLIDA MAT POL I ALEIX COSTA</t>
  </si>
  <si>
    <t>ACOLLIDA MATINAL DIEGO GARCIA</t>
  </si>
  <si>
    <t>ACOLLIDA MATINAL ARNAU I ANIOL VERNIS</t>
  </si>
  <si>
    <t>ACOLLIDA MATINAL JULIEN FERNÁNDEZ</t>
  </si>
  <si>
    <t>ACOLLIDA MATINAL AITANA RIBALDA</t>
  </si>
  <si>
    <t>ACOLLIDA MATINAL ABEL RAMOS</t>
  </si>
  <si>
    <t>13/14-061</t>
  </si>
  <si>
    <t>13/14-062</t>
  </si>
  <si>
    <t>13/14-063</t>
  </si>
  <si>
    <t>13/14-064</t>
  </si>
  <si>
    <t>13/14-065</t>
  </si>
  <si>
    <t>13/14-066</t>
  </si>
  <si>
    <t>13/14-067</t>
  </si>
  <si>
    <t>TRANSFERENCIA A FRANCISCO SALAZAR BARBERO</t>
  </si>
  <si>
    <t>5È I ÚLTIM PAGAMENT LLIBRES JANNA HAMDI</t>
  </si>
  <si>
    <t>13/14-068</t>
  </si>
  <si>
    <t>13/14-069</t>
  </si>
  <si>
    <t>TELÉFONOS SIMYO</t>
  </si>
  <si>
    <t>TRANSFERÈNCIA A FRANCISCO SALAZAR BARBERO</t>
  </si>
  <si>
    <t>TRANSFERÈNCIA A ESCOLA SOBIRANS</t>
  </si>
  <si>
    <t>CÀRREC REBUT GUILLEM ROCA COLOMER</t>
  </si>
  <si>
    <t>TRANSFERÈNCIA A CANET DE MAR SPORT, S.L.</t>
  </si>
  <si>
    <t>TRANSFERÈNCIA A EDITORIAL TEIDE, SA</t>
  </si>
  <si>
    <t>TRANSFERÈNCIA A LLIBRES TEXT SL</t>
  </si>
  <si>
    <t>CÀRREC REBUT FEDERACIO ASSOCIACIO DE PARES D'ALUMNES</t>
  </si>
  <si>
    <t>TRANSFERÈNCIA A DISTRIBUCIONS ARAL SL</t>
  </si>
  <si>
    <t>TRANSFERÈNCIA A CESMA S.A.U.</t>
  </si>
  <si>
    <t>ACOLLIDA MATINAL NABIL LAAMARNA</t>
  </si>
  <si>
    <t>ACOLLIDA MATINAL POL I ALEIX COSTA</t>
  </si>
  <si>
    <t>INGRÉS EFECTIU GUILLEM ROIG RIERA</t>
  </si>
  <si>
    <t>INGRÉS EFECTIU ELIA GARCIA CERVERA</t>
  </si>
  <si>
    <t>INGRÉS EFECTIU IRINA RIERA MONTILLA</t>
  </si>
  <si>
    <t>INGRÉS EFECTIU ERIC RIERA MONTILLA</t>
  </si>
  <si>
    <t>INGRÉS EFECTIU NEIL OLIVER JONGEPIER</t>
  </si>
  <si>
    <t>INGRÉS EFECTIU SARA CAMACHO FONTRODONA</t>
  </si>
  <si>
    <t>INGRÉS EFECTIU MARC PEREZ GOMEZ</t>
  </si>
  <si>
    <t>INGRÉS EFECTIU GIANLUCA MASALA ARELLANO</t>
  </si>
  <si>
    <t>INGRÉS EFECTIU GAL.LA SOLE MARQUES</t>
  </si>
  <si>
    <t>INGRÉS EFECTIU JÚLIA SANCHEZ PEREZ</t>
  </si>
  <si>
    <t>INGRÉS EFECTIU ALBA MONTERO TORRES</t>
  </si>
  <si>
    <t>INGRÉS EFECTIU VICTOR MATAS CIERCO</t>
  </si>
  <si>
    <t>INGRÉS EFECTIU IZAN JIMENEZ BENITO- JUDO NOVEMBRE</t>
  </si>
  <si>
    <t>INGRÉS EFECTIU IZAN RODRIGUEZ ROMERO - JUDO NOVEMBRE</t>
  </si>
  <si>
    <t>INGRÉS EFECTIU ALEJANDRO GOMEZ CRESPO - PATINATGE</t>
  </si>
  <si>
    <t>INGRÉS EFECTIU SAMIRA DJALÓ</t>
  </si>
  <si>
    <t>INGRÉS EFECTIU</t>
  </si>
  <si>
    <t>INGRÉS EFECTIU PERE VIDAL ELIAS - JUDO NOV 2013</t>
  </si>
  <si>
    <t>INGRÉS EFECTIU EMMA MARTIN JUANES - JUDO NOV 2013</t>
  </si>
  <si>
    <t>INGRÉS EFECTIU CAIXA TERESA</t>
  </si>
  <si>
    <t>INGRÉS EFECTIU LOTERIA MIREIA SANZ</t>
  </si>
  <si>
    <t>INGRÉS EFECTIU PERE VIDAL ELIAS - JUDO</t>
  </si>
  <si>
    <t>TRANSFERÈNCIA DE PEDRO MASSAGUER FERRER</t>
  </si>
  <si>
    <t>TRANSFERÈNCIA SILVIA MORENO BRAO</t>
  </si>
  <si>
    <t>TRANSFERÈNCIA DE MARIA ANTONIA MAYMO FORTEZA</t>
  </si>
  <si>
    <t>TRANSFERÈNCIA SONIA ROBLEDO MARTINEZ</t>
  </si>
  <si>
    <t>TRANSFERÈNCIA DE JOSEP SAMPERA BONFILL</t>
  </si>
  <si>
    <t>TRANSFERÈNCIA DE MARIA JOSE LINDO VILALTA</t>
  </si>
  <si>
    <t>TRANSFERÈNCIA FUENSANTA MARIA BALLESTER GIMENEZ</t>
  </si>
  <si>
    <t>TRANSFERÈNCIA DE JORDI MIQUEL MUZAS</t>
  </si>
  <si>
    <t>TRANSFERÈNCIA DE MARIA TERESA MACIA BIGORRA</t>
  </si>
  <si>
    <t>TRANSFERÈNCIA ANNA ALBESA SANCHEZ</t>
  </si>
  <si>
    <t>TRANSFERÈNCIA NATALIA CASTRO FONT</t>
  </si>
  <si>
    <t>TRANSFERÈNCIA FRANCESC XAVIER MASSAGUE CABALLE</t>
  </si>
  <si>
    <t>TRANSFERÈNCIA MONTSERRAT VALLS COLOMER</t>
  </si>
  <si>
    <t>TRANSFERÈNCIA SALVA RIERA CONCEPCIO</t>
  </si>
  <si>
    <t>TRANSFERÈNCIA GARCIA-NIETO ALONSO CARMEN</t>
  </si>
  <si>
    <t>TRANSFERÈNCIA SILVIA MARIA RODRIGUEZ FERNANDEZ</t>
  </si>
  <si>
    <t>TRANSFERÈNCIA DAVID PARICIO SOROLLA</t>
  </si>
  <si>
    <t>TRANSFERÈNCIA MARIA CLARA MORENO VIGARA</t>
  </si>
  <si>
    <t>TRANSFERÈNCIA YULIANNA SAVENKO</t>
  </si>
  <si>
    <t>TRANSFERÈNCIA DE YOLANDA BERNABE MERCADE</t>
  </si>
  <si>
    <t>TRANSFERÈNCIA DE NURIA SERRA FERNANDEZ</t>
  </si>
  <si>
    <t>TRANSFERÈNCIA DE CONCEPCIO ALBUIXECH PELLEJERO</t>
  </si>
  <si>
    <t>TRANSFERÈNCIA DE MIREIA SANZ MARTIN</t>
  </si>
  <si>
    <t>TRANSFERÈNCIA NAIRA TORTAJADA GARRIGOS</t>
  </si>
  <si>
    <t>TRANSFERÈNCIA ISABEL GUELL COMAS</t>
  </si>
  <si>
    <t>TRANSFERÈNCIA NEUS RENGEL TUSQUELLAS</t>
  </si>
  <si>
    <t>TRANSFERÈNCIA VICTOR MINAMBRES JIMENEZ</t>
  </si>
  <si>
    <t>TRANSFERÈNCIA RAMON QUILEZ ONETI</t>
  </si>
  <si>
    <t>TRANSFERÈNCIA DE MARIA LUISA NEGRE AMERIGO</t>
  </si>
  <si>
    <t>TRANSFERÈNCIA DE MARIA ISABEL MOYANO CASTELLANO</t>
  </si>
  <si>
    <t>TRANSFERÈNCIA FRANCESC XAVIER SOLA CORCOVADO</t>
  </si>
  <si>
    <t>TRANSFERÈNCIA ROBERTO FINGER ALONSO</t>
  </si>
  <si>
    <t>TRANSFERÈNCIA DE ROSA CASTAÑE BIGORRA</t>
  </si>
  <si>
    <t>TRANSFERÈNCIA DE ANGORA COL•LECCIO, S.L.</t>
  </si>
  <si>
    <t>TRANSFERÈNCIA RAMON VERNIS ARTIGAS</t>
  </si>
  <si>
    <t>TRANSFERÈNCIA RUT GRAUPERA ROCA</t>
  </si>
  <si>
    <t>TRANSFERÈNCIA CODINA CASTELLA CARLES</t>
  </si>
  <si>
    <t>TRANSFERÈNCIA DE FRANCISCO JAVIER MUÑOZ CALVO</t>
  </si>
  <si>
    <t>TRANSFERÈNCIA JUDITH ANTON PORTILLO</t>
  </si>
  <si>
    <t>TRANSFERÈNCIA MARI LOZANO JAVIER</t>
  </si>
  <si>
    <t>TRANSFERÈNCIA GOMEZ AVILA SONIA</t>
  </si>
  <si>
    <t>TRANSFERÈNCIA CEIP SOBIRANS</t>
  </si>
  <si>
    <t>TRANSFERÈNCIA ANNA MARIA SUNE CASELLAS</t>
  </si>
  <si>
    <t>TRANSFERÈNCIA LLIBRES TEXT, S.L.</t>
  </si>
  <si>
    <t>SAMARRETES</t>
  </si>
  <si>
    <t>BOCK'N ROLL</t>
  </si>
  <si>
    <t>INGRÉS EFECTIU DAVID RODRIGUEZ ALEGRE</t>
  </si>
  <si>
    <t>INGRÉS EFECTIU NIDIA LOBO CHAHRI</t>
  </si>
  <si>
    <t>INGRÉS EFECTIU NAIA MONTORO CORUJO - LLIBRES</t>
  </si>
  <si>
    <t>INGRÉS EFECTIU UNAI MONTORO CORUJO - LLIBRES</t>
  </si>
  <si>
    <t>INGRÉS EFECTIU PAU VIÑAS - LLIBRES</t>
  </si>
  <si>
    <t>INGRÉS EFECTIU AURORA ROCA HERRERO</t>
  </si>
  <si>
    <t>INGRÉS EFECTIU OLIVIA CAÑADAS FORMOSO</t>
  </si>
  <si>
    <t>INGRÉS EFECTIU MERITXELL CUNI CASALS - LLIBRES 50%</t>
  </si>
  <si>
    <t>INGRÉS EFECTIU JULIA CUNI CASALS - LLIBRES 50%</t>
  </si>
  <si>
    <t>INGRÉS EFECTIU ARNAU PUIG FRAMIS</t>
  </si>
  <si>
    <t>INGRÉS EFECTIU ILYAS EL HADDAOUI</t>
  </si>
  <si>
    <t>INGRÉS EFECTIU PAULA FERNANDEZ RAMIREZ</t>
  </si>
  <si>
    <t>INGRÉS EFECTIU TIM WILHELM</t>
  </si>
  <si>
    <t>INGRÉS EFECTIU LAURA WILHELM</t>
  </si>
  <si>
    <t>INGRÉS EFECTIU PAULA VALDIVIA MESA- 100% UN LLIBRE</t>
  </si>
  <si>
    <t>INGRÉS EFECTIU ALBA VALDIVIA MESA</t>
  </si>
  <si>
    <t>INGRÉS EFECTIU YUYING XIA</t>
  </si>
  <si>
    <t>INGRÉS EFECTIU DAVID CARPENA URRUTIA</t>
  </si>
  <si>
    <t>INGRÉS EFECTIU LAIA PASTOR MESA</t>
  </si>
  <si>
    <t>INGRÉS EFECTIU CEBRIA GALVEZ HERRERO</t>
  </si>
  <si>
    <t>INGRÉS EFECTIU JULIA NUÑEZ NUÑEZ</t>
  </si>
  <si>
    <t>INGRÉS EFECTIU DIDAC CORPAS MATA</t>
  </si>
  <si>
    <t>INGRÉS EFECTIU MARINA CORPAS MATA</t>
  </si>
  <si>
    <t>INGRÉS EFECTIU MARC SANCHEZ SANCHEZ</t>
  </si>
  <si>
    <t>INGRÉS EFECTIU IAN LOPEZ SANCHEZ</t>
  </si>
  <si>
    <t>INGRÉS EFECTIU HECTOR LOPEZ SANCHEZ</t>
  </si>
  <si>
    <t>INGRÉS EFECTIU ABRIL FIDEL ANTIUS</t>
  </si>
  <si>
    <t>INGRÉS EFECTIU JOAN MOLERO BLANCH LLIBRES TEXT</t>
  </si>
  <si>
    <t>INGRÉS EFECTIU JÚLIA CANO VILARÓ</t>
  </si>
  <si>
    <t>INGRÉS EFECTIU ELBA CANO VILARÓ</t>
  </si>
  <si>
    <t>INGRÉS EFECTIU EMMA MARTIN JUANES</t>
  </si>
  <si>
    <t>INGRÉS EFECTIU MAR TAPIAS CARBONELL</t>
  </si>
  <si>
    <t>INGRÉS EFECTIU HELENA TAPIAS CARBONELL</t>
  </si>
  <si>
    <t>INGRÉS EFECTIU POR CUENTA DE POL ESCUDER CANO</t>
  </si>
  <si>
    <t>INGRÉS EFECTIU POR CUENTA DE LAIA ESCUDER CANO</t>
  </si>
  <si>
    <t>INGRÉS EFECTIU CRISTINA CASANOVAS VIDAL</t>
  </si>
  <si>
    <t>INGRÉS EFECTIU ERIC PAVON GARCIA</t>
  </si>
  <si>
    <t>INGRÉS EFECTIU LAIA CAMARENA CODINA - QUOTA AMPA</t>
  </si>
  <si>
    <t>INGRÉS EFECTIU LAIA CAMARENA CODINA</t>
  </si>
  <si>
    <t>INGRÉS EFECTIU DÚNIA MATUTE CASAS</t>
  </si>
  <si>
    <t>INGRÉS EFECTIU JOEL MATUTE CASAS</t>
  </si>
  <si>
    <t>INGRÉS EFECTIU JANA COLOMER CARDOSO</t>
  </si>
  <si>
    <t>INGRÉS EFECTIU ALMA CARMONA MUÑOZ</t>
  </si>
  <si>
    <t>INGRÉS EFECTIU LEAH SANCHEZ CHRYSITE</t>
  </si>
  <si>
    <t>INGRÉS EFECTIU YAGO, IRENE, CARMEN DURAN</t>
  </si>
  <si>
    <t>INGRÉS EFECTIU ARNAU VALIENTE ALFONSO</t>
  </si>
  <si>
    <t>INGRÉS EFECTIU JORDI ARTIGAS OLIVARES</t>
  </si>
  <si>
    <t>INGRÉS EFECTIU MAITE ARTIGAS OLIVARES</t>
  </si>
  <si>
    <t>INGRÉS EFECTIU NAHIA PUIGDEMONT ROCA</t>
  </si>
  <si>
    <t>INGRÉS EFECTIU LOLA PATRICIA FAULKNER MIRO</t>
  </si>
  <si>
    <t>INGRÉS EFECTIU JUDIT NOGUERA SOLÀ</t>
  </si>
  <si>
    <t>INGRÉS EFECTIU POL RICO TENA</t>
  </si>
  <si>
    <t>INGRÉS EFECTIU NIL MUNS ROURA</t>
  </si>
  <si>
    <t>INGRÉS EFECTIU ERIC GONZALEZ VELA CURSO 2º</t>
  </si>
  <si>
    <t>INGRÉS EFECTIU AITOR CERVERA FUENTES</t>
  </si>
  <si>
    <t>INGRÉS EFECTIU MIREIA MARTIN ARTIGAS</t>
  </si>
  <si>
    <t>INGRÉS EFECTIU MARINA BOLTAS MOLINA</t>
  </si>
  <si>
    <t>INGRÉS EFECTIU HECTOR MONTILLA AZNAR</t>
  </si>
  <si>
    <t>INGRÉS EFECTIU QUERALT MARFIL I BERTRAN</t>
  </si>
  <si>
    <t>INGRÉS EFECTIU NEREA RIOS CRESPO</t>
  </si>
  <si>
    <t>INGRÉS EFECTIU HECTOR RODRIGUEZ GRAUPERA</t>
  </si>
  <si>
    <t>INGRÉS EFECTIU LAIA GAETA BRAS</t>
  </si>
  <si>
    <t>INGRÉS EFECTIU MIRIAM GAETA BRAS</t>
  </si>
  <si>
    <t>INGRÉS EFECTIU NEO FODERE DE FRUTOS - LLIBRES (50%)</t>
  </si>
  <si>
    <t>INGRÉS EFECTIU IZAN BERNAL GRAU - LLIBRES (50%)</t>
  </si>
  <si>
    <t>INGRÉS EFECTIU BIEL PRAT GARCIA</t>
  </si>
  <si>
    <t>INGRÉS EFECTIU MARTINA FIGUERAS PEREZ - LLIBRES (50%)</t>
  </si>
  <si>
    <t>INGRÉS EFECTIU IU MARTINEZ MARTINEZ - LLIBRES (50%)</t>
  </si>
  <si>
    <t>INGRÉS EFECTIU JANA RIVERA VILA</t>
  </si>
  <si>
    <t>INGRÉS EFECTIU LAIA GARCIA SALOMO - LLIBRES (100%)</t>
  </si>
  <si>
    <t>INGRÉS EFECTIU SERGI LOPEZ SALOMO - LLIBRES (50%)</t>
  </si>
  <si>
    <t>INGRÉS EFECTIU GERARD LOPEZ SALOMO - LLIBRES (50%)</t>
  </si>
  <si>
    <t>INGRÉS EFECTIU JONAH RODRIGUEZ WEBER - LLIBRES (50%)</t>
  </si>
  <si>
    <t>INGRÉS EFECTIU SARA RODRIGUEZ WEBER - LLIBRES (50%)</t>
  </si>
  <si>
    <t>INGRÉS EFECTIU JULIA CHARLES CASANOVAS - LLIBRES (50%)</t>
  </si>
  <si>
    <t>INGRÉS EFECTIU MARTI CHARLES CASANOVAS - LLIBRES (50%)</t>
  </si>
  <si>
    <t>INGRÉS EFECTIU GEMA CRISOPULLI ALDEANUEVA</t>
  </si>
  <si>
    <t>INGRÉS EFECTIU MARTIN CRISOPULLI ALDEANUEVA</t>
  </si>
  <si>
    <t>INGRÉS EFECTIU ARIADNA SAIS CUERVAS</t>
  </si>
  <si>
    <t>INGRÉS EFECTIU ARANTXA AMBRONA SIERRA</t>
  </si>
  <si>
    <t>INGRÉS EFECTIU ROC ESTEBAN MAJÀ</t>
  </si>
  <si>
    <t>INGRÉS EFECTIU ALEIX ORDOÑEZ MARTINEZ</t>
  </si>
  <si>
    <t>INGRÉS EFECTIU PAULA RIVAS SUÑE</t>
  </si>
  <si>
    <t>INGRÉS EFECTIU ISAAC TERRONES CRUELLS</t>
  </si>
  <si>
    <t>INGRÉS EFECTIU LUANA PALLARES CUENCA - P3</t>
  </si>
  <si>
    <t>INGRÉS EFECTIU ALEIX COSTA SAGRE - LLIBRES (100%)</t>
  </si>
  <si>
    <t>INGRÉS EFECTIU POL COSTA SAGRE - LLIBRES (50%)</t>
  </si>
  <si>
    <t>INGRÉS EFECTIU ALEIX RIOS PITUVI - LLIBRES (50%)</t>
  </si>
  <si>
    <t>INGRÉS EFECTIU ADRIANA FERRERA MIÑANA</t>
  </si>
  <si>
    <t>INGRÉS EFECTIU MARTINA FERRERA MIÑANA</t>
  </si>
  <si>
    <t>INGRÉS EFECTIU ALBERT PAYA GARCIA</t>
  </si>
  <si>
    <t>INGRÉS EFECTIU LAIA PARICIO MORE</t>
  </si>
  <si>
    <t>INGRÉS EFECTIU CARLA DIAZ SOLA</t>
  </si>
  <si>
    <t>INGRÉS EFECTIU PAU DIAZ SOLA</t>
  </si>
  <si>
    <t>INGRÉS EFECTIU SAMIRA DJALO CORREAS</t>
  </si>
  <si>
    <t>INGRÉS EFECTIU LIDIA ABRIL OLIVARES</t>
  </si>
  <si>
    <t>INGRÉS EFECTIU MENCÍA ABRIL OLIVARES</t>
  </si>
  <si>
    <t>INGRÉS EFECTIU QUOTA AMPA FAMILIA ABRIL OLIVARES</t>
  </si>
  <si>
    <t>INGRÉS EFECTIU POL FERNANDEZ TORRES</t>
  </si>
  <si>
    <t>INGRÉS EFECTIU SANÇA LORENTE SEBASTIAN</t>
  </si>
  <si>
    <t>INGRÉS EFECTIU EDGAR SANCHEZ ROCA</t>
  </si>
  <si>
    <t>INGRÉS EFECTIU ALI BASHIR</t>
  </si>
  <si>
    <t>INGRÉS EFECTIU ASHA BASHIR</t>
  </si>
  <si>
    <t>INGRÉS EFECTIU OLIVIA ONCALA GARCIA P5</t>
  </si>
  <si>
    <t>INGRÉS EFECTIU BERTA NOVEL JUTGE - LLIBRES TEXT 2013/2014</t>
  </si>
  <si>
    <t>INGRÉS EFECTIU JULIA NOVEL JUTGE - LLIBRES TEXT 2013/2014</t>
  </si>
  <si>
    <t>INGRÉS EFECTIU ESTEL.LA GARCIA LOPEZ</t>
  </si>
  <si>
    <t>INGRÉS EFECTIU AINA PLANET PUJOL</t>
  </si>
  <si>
    <t>INGRÉS EFECTIU MARC PLANET PUJOL</t>
  </si>
  <si>
    <t>INGRÉS EFECTIU NATALIA BIGORRA ROVIRA</t>
  </si>
  <si>
    <t>INGRÉS EFECTIU PAU LLOVERAS PARRON</t>
  </si>
  <si>
    <t>INGRÉS EFECTIU IKER LLOVERAS PARRON</t>
  </si>
  <si>
    <t>INGRÉS EFECTIU ONA ROJO OCAÑA</t>
  </si>
  <si>
    <t>INGRÉS EFECTIU MARTA GARCIA ROURA</t>
  </si>
  <si>
    <t>INGRÉS EFECTIU JUDIT SALVADOR GONZALEZ</t>
  </si>
  <si>
    <t>INGRÉS EFECTIU CARLA GARCIA ROURA</t>
  </si>
  <si>
    <t>INGRÉS EFECTIU XAVIER MEDINA VARGAS</t>
  </si>
  <si>
    <t>INGRÉS EFECTIU IONA ALCACER I MACHIN</t>
  </si>
  <si>
    <t>INGRÉS EFECTIU SERGI GARCIA GOMEZ</t>
  </si>
  <si>
    <t>INGRÉS EFECTIU RICARD GARCIA GOMEZ</t>
  </si>
  <si>
    <t>INGRÉS EFECTIU ADRIAN MORENO GONZALEZ</t>
  </si>
  <si>
    <t>INGRÉS EFECTIU NABIL LAAMARNA RODRIGUEZ</t>
  </si>
  <si>
    <t>INGRÉS EFECTIU BLAI GISPERT SANGERMAN</t>
  </si>
  <si>
    <t>INGRÉS EFECTIU EROS RODRIGUEZ CARRILLO</t>
  </si>
  <si>
    <t>INGRÉS EFECTIU AINOA ROMERO RIVERA</t>
  </si>
  <si>
    <t>INGRÉS EFECTIU IKER SOLAGRAN CABANA</t>
  </si>
  <si>
    <t>INGRÉS EFECTIU MARC SOLAGRAN CABANA</t>
  </si>
  <si>
    <t>INGRÉS EFECTIU ALEJANDRO GOMEZ CRESPO</t>
  </si>
  <si>
    <t>INGRÉS EFECTIU ADAM GIMENEZ ROJAS</t>
  </si>
  <si>
    <t>INGRÉS EFECTIU ADRIANA GIMENEZ ROJAS</t>
  </si>
  <si>
    <t>INGRÉS EFECTIU ORIOL CALSAPEU FENOY</t>
  </si>
  <si>
    <t>INGRÉS EFECTIU ONA CALSAPEU FENOY</t>
  </si>
  <si>
    <t>INGRÉS EFECTIU PAULA MARGELÍ CUBERO</t>
  </si>
  <si>
    <t>INGRÉS EFECTIU PATRICIA REQUENA MORENO</t>
  </si>
  <si>
    <t>INGRÉS EFECTIU ENZO MULERO MARTINEZ</t>
  </si>
  <si>
    <t>INGRÉS EFECTIU SHEILA ZANGARITA HERRERO</t>
  </si>
  <si>
    <t>INGRÉS EFECTIU JUDITH LANGARITA HERRERO</t>
  </si>
  <si>
    <t>INGRÉS EFECTIU JUAN DAVID LOPEZ GUERRERO</t>
  </si>
  <si>
    <t>INGRÉS EFECTIU ALEX BERNES CIVICO</t>
  </si>
  <si>
    <t>INGRÉS EFECTIU MARC ROIG RIERA</t>
  </si>
  <si>
    <t>INGRÉS EFECTIU LUCIA MORENO BATLLE</t>
  </si>
  <si>
    <t>INGRÉS EFECTIU MARIA MORENO BATLLE</t>
  </si>
  <si>
    <t>INGRÉS EFECTIU MARC LANAU NEVADO</t>
  </si>
  <si>
    <t>INGRÉS EFECTIU AITOR VALENTÍN FERNANDEZ</t>
  </si>
  <si>
    <t>INGRÉS EFECTIU NOA LEAL VEGA</t>
  </si>
  <si>
    <t>INGRÉS EFECTIU NEUS ROMO OTERO</t>
  </si>
  <si>
    <t>INGRÉS EFECTIU POL CALVI VALLS</t>
  </si>
  <si>
    <t>INGRÉS EFECTIU CLAUDIA CALVI VALLS</t>
  </si>
  <si>
    <t>INGRÉS EFECTIU ARNAU SUÑE CUESTA</t>
  </si>
  <si>
    <t>INGRÉS EFECTIU GUIU SUÑE CUESTA</t>
  </si>
  <si>
    <t>INGRÉS EFECTIU MARÇAL SUÑE CUESTA</t>
  </si>
  <si>
    <t>INGRÉS EFECTIU ADRIA LOPEZ TORRES</t>
  </si>
  <si>
    <t>INGRÉS EFECTIU GERARD LOPEZ TORRES</t>
  </si>
  <si>
    <t>INGRÉS EFECTIU ALEIX CALVO GARRO</t>
  </si>
  <si>
    <t>INGRÉS EFECTIU ROGER CALVO GARRO</t>
  </si>
  <si>
    <t>INGRÉS EFECTIU ARNAU CALVO GARRO</t>
  </si>
  <si>
    <t>INGRÉS EFECTIU AINOA GONZALEZ CECILIA</t>
  </si>
  <si>
    <t>INGRÉS EFECTIU LAIA GONZALEZ CECILIA</t>
  </si>
  <si>
    <t>INGRÉS EFECTIU NIL COLOMER MAJÓ</t>
  </si>
  <si>
    <t>INGRÉS EFECTIU NAO OJEDA NAVARRO</t>
  </si>
  <si>
    <t>INGRÉS EFECTIU PAULA GRAU GRAUPERA</t>
  </si>
  <si>
    <t>INGRÉS EFECTIU INGRID ROCA HERRERO</t>
  </si>
  <si>
    <t>INGRÉS EFECTIU HUG BALTRONS</t>
  </si>
  <si>
    <t>INGRÉS EFECTIU DIDAC BALTRONS</t>
  </si>
  <si>
    <t>INGRÉS EFECTIU OSCAR BOZA LUQUE - LLIBRES (50%)</t>
  </si>
  <si>
    <t>INGRÉS EFECTIU MARIA BOZA LUQUE - LLIBRES (50%)</t>
  </si>
  <si>
    <t>INGRÉS EFECTIU IVET ESPIELL ROCA</t>
  </si>
  <si>
    <t>INGRÉS EFECTIU GERARD JIMENEZ LOPEZ - LLIBRES (100%)</t>
  </si>
  <si>
    <t>INGRÉS EFECTIU MARC ESPIELL ROCA</t>
  </si>
  <si>
    <t>INGRÉS EFECTIU AINA GALERA LARA</t>
  </si>
  <si>
    <t>INGRÉS EFECTIU GERARD JIMENEZ LOPEZ - QUOTA AMPA</t>
  </si>
  <si>
    <t>INGRÉS EFECTIU ARNAU VAZQUEZ CASAS</t>
  </si>
  <si>
    <t>INGRÉS EFECTIU SOFIA BENEDETTI - LLIBRES (100%)</t>
  </si>
  <si>
    <t>INGRÉS EFECTIU ADRIA ROSQUELLAS GNZALEZ</t>
  </si>
  <si>
    <t>INGRÉS EFECTIU GERARD ROSQUELLAS GONZALEZ</t>
  </si>
  <si>
    <t>INGRÉS EFECTIU SARA RICO TENA - LLIBRES (100%)</t>
  </si>
  <si>
    <t>INGRÉS EFECTIU ERIC GIMENEZ GOMES - LLIBRES (100%)</t>
  </si>
  <si>
    <t>INGRÉS EFECTIU POR CUENTA DE IZAN JIMENEZ BENITO 2ON</t>
  </si>
  <si>
    <t>INGRÉS EFECTIU ONA CAMPS PASTOR</t>
  </si>
  <si>
    <t>INGRÉS EFECTIU GINA CAMPS PASTOR</t>
  </si>
  <si>
    <t>INGRÉS EFECTIU ANNA MIRO AMARGANT - LLIBRES (50%)</t>
  </si>
  <si>
    <t>INGRÉS EFECTIU AINA TORNE GARI</t>
  </si>
  <si>
    <t>INGRÉS EFECTIU MARC MARTIN TORRENT - LLIBRES (100%)</t>
  </si>
  <si>
    <t>INGRÉS EFECTIU MARINA MARTIN TORRENT - LLIBRES (100%)</t>
  </si>
  <si>
    <t>INGRÉS EFECTIU JESUS GOMEZ DALI - LLIBRES (50%)</t>
  </si>
  <si>
    <t>INGRÉS EFECTIU CRISTIAN GOMEZ DALI</t>
  </si>
  <si>
    <t>INGRÉS EFECTIU ABEL RAMOS CAMPILLO - LLIBRES (50%)</t>
  </si>
  <si>
    <t>INGRÉS EFECTIU ELSA PEREA SORIA - LLIBRES (100%</t>
  </si>
  <si>
    <t>INGRÉS EFECTIU ABEL RAMOS</t>
  </si>
  <si>
    <t>INGRÉS EFECTIU JANNA HAMDI I DOMENECH</t>
  </si>
  <si>
    <t>INGRÉS EFECTIU BIANCA PEDRA LOPEZ</t>
  </si>
  <si>
    <t>INGRÉS EFECTIU MON ARTIGAS SERRA</t>
  </si>
  <si>
    <t>INGRÉS EFECTIU IRINA LADO JORDANA</t>
  </si>
  <si>
    <t>INGRÉS EFECTIU JANA FORTES MATEU</t>
  </si>
  <si>
    <t>INGRÉS EFECTIU DAMIAN SANCHEZ CASTRO - P3</t>
  </si>
  <si>
    <t>INGRÉS EFECTIU DAMIAN SANCHEZ - CUOTA AMPA</t>
  </si>
  <si>
    <t>INGRÉS EFECTIU BIEL MARIMON GIMENEZ</t>
  </si>
  <si>
    <t>INGRÉS EFECTIU MAX ESPAÑOL LLOPIS - LLIBRES (100%)</t>
  </si>
  <si>
    <t>INGRÉS EFECTIU MAX ESPAÑOL LLOPIS - QUOTA AMPA</t>
  </si>
  <si>
    <t>INGRÉS EFECTIU AITANA RIBALDA LAMBERT</t>
  </si>
  <si>
    <t>INGRÉS EFECTIU YASMINE MUÑOZ BOURAS</t>
  </si>
  <si>
    <t>INGRÉS EFECTIU AARON MUÑOZ BOURAS</t>
  </si>
  <si>
    <t>INGRÉS EFECTIU INGRÉS AINHOA CAMACHO FONTRODONA</t>
  </si>
  <si>
    <t>INGRÉS EFECTIU YERO BALDE</t>
  </si>
  <si>
    <t>INGRÉS EFECTIU MARC MARTI BAYERRI</t>
  </si>
  <si>
    <t>INGRÉS EFECTIU CLAUDIA MARTI BAYERRI</t>
  </si>
  <si>
    <t>INGRÉS EFECTIU INGRÉS TERESA</t>
  </si>
  <si>
    <t>13/14-070</t>
  </si>
  <si>
    <t>TRANSFERÈNCIA A PINMAT</t>
  </si>
  <si>
    <t>TRANSFERÈNCIA A INTERFERRETERIA ONLINE. SL</t>
  </si>
  <si>
    <t>NOMINA A M. ANGELS ROSSEL MARTINEZ</t>
  </si>
  <si>
    <t>TRANSFERÈNCIA A JES&amp;GLO</t>
  </si>
  <si>
    <t>NOMINA A SARA ABELLA CASTILLO</t>
  </si>
  <si>
    <t>13/14-071</t>
  </si>
  <si>
    <t>13/14-072</t>
  </si>
  <si>
    <t>13/14-073</t>
  </si>
  <si>
    <t>13/14-074</t>
  </si>
  <si>
    <t>13/14-075</t>
  </si>
  <si>
    <t>13/14-076</t>
  </si>
  <si>
    <t>13/14-077</t>
  </si>
  <si>
    <t>13/14-078</t>
  </si>
  <si>
    <t>13/14-079</t>
  </si>
  <si>
    <t>FRA FERRETERIA ARENYS</t>
  </si>
  <si>
    <t>FRA XOCOLATA</t>
  </si>
  <si>
    <t>XEC SILVIA RODRÍGUEZ</t>
  </si>
  <si>
    <t>FRA. BASAR XINÈS</t>
  </si>
  <si>
    <t>FRA. CALA ROSER</t>
  </si>
  <si>
    <t>13/14-080</t>
  </si>
  <si>
    <t>13/14-081</t>
  </si>
  <si>
    <t>13/14-082</t>
  </si>
  <si>
    <t>13/14-083</t>
  </si>
  <si>
    <t>13/14-084</t>
  </si>
  <si>
    <t>13/14-085</t>
  </si>
  <si>
    <t>13/14-086</t>
  </si>
  <si>
    <t>13/14-087</t>
  </si>
  <si>
    <t>13/14-088</t>
  </si>
  <si>
    <t>13/14-089</t>
  </si>
  <si>
    <t>DEVOLUCIÓ AMBAR PATINATGE</t>
  </si>
  <si>
    <t>MEKINDROS XOCOLATADA</t>
  </si>
  <si>
    <t>PAGAMENT IMPAGAT POL RICO</t>
  </si>
  <si>
    <t>DEVOLUCIÓ ACOLLIDA POL HERNAEZ</t>
  </si>
  <si>
    <t>PAGAMENT IMPAGAT CLAUDIA GARCIA</t>
  </si>
  <si>
    <t>INGRESO EFECTIVO EMMA MARTIN- JUDO MES DE MARÇ</t>
  </si>
  <si>
    <t>TRANSFERENCIA A ONEDIRECT</t>
  </si>
  <si>
    <t>TRANSFERENCIA INIPI S.C.P.</t>
  </si>
  <si>
    <t>TRANSFERENICA SANTIAGO GIL CORVACHO</t>
  </si>
  <si>
    <t>PAGAMENT IMPAGAT PERE VIDAL</t>
  </si>
  <si>
    <t>PAGAMENT IMPAGAT EMMA MARTIN</t>
  </si>
  <si>
    <t>13/14-090</t>
  </si>
  <si>
    <t>13/14-091</t>
  </si>
  <si>
    <t>13/14-092</t>
  </si>
  <si>
    <t>13/14-093</t>
  </si>
  <si>
    <t>COMISSIONS DIPÒSIT LOTERIA</t>
  </si>
  <si>
    <t>COMISSIÓ GASTOS GEST. DEV.</t>
  </si>
  <si>
    <t>13/14-094</t>
  </si>
  <si>
    <t>NÒMINA A M. ANGELS ROSSEL MARTINEZ</t>
  </si>
  <si>
    <t>NÒMINA A SARA ABELLA CASTILLO</t>
  </si>
  <si>
    <t>CÀRREC REBUT LLIBRES TEXT SL</t>
  </si>
  <si>
    <t>DEVOLUCIÓ LLIBRES TEXT BIEL MARIMON</t>
  </si>
  <si>
    <t>PORTS DEVOLUCIÓ LLIBRES</t>
  </si>
  <si>
    <t>DEVOLUCIÓ LAIA SAMPERA</t>
  </si>
  <si>
    <t>PILOTA ROSER</t>
  </si>
  <si>
    <t>DEVOLUCIÓ ÀMBAR SÁNCHEZ</t>
  </si>
  <si>
    <t>13/14-095</t>
  </si>
  <si>
    <t>13/14-096</t>
  </si>
  <si>
    <t>13/14-097</t>
  </si>
  <si>
    <t>13/14-098</t>
  </si>
  <si>
    <t>13/14-099</t>
  </si>
  <si>
    <t>13/14-100</t>
  </si>
  <si>
    <t>13/14-101</t>
  </si>
  <si>
    <t>13/14-102</t>
  </si>
  <si>
    <t>13/14-103</t>
  </si>
  <si>
    <t>13/14-104</t>
  </si>
  <si>
    <t>13/14-105</t>
  </si>
  <si>
    <t>13/14-106</t>
  </si>
  <si>
    <t>13/14-107</t>
  </si>
  <si>
    <t>13/14-108</t>
  </si>
  <si>
    <t>13/14-109</t>
  </si>
  <si>
    <t>MELINDROS XOCOLATADA</t>
  </si>
  <si>
    <t>13/14-110</t>
  </si>
  <si>
    <t>TRANSFERENCIA A  IKEA</t>
  </si>
  <si>
    <t>TRANSFERÈNCIA Ajuntament d'Arenys de Munt</t>
  </si>
  <si>
    <t>TRANSFERENCIA A FRANCISCO LÓPEZ GÓMEZ</t>
  </si>
  <si>
    <t>13/14-111</t>
  </si>
  <si>
    <t>13/14-112</t>
  </si>
  <si>
    <t>13/14-113</t>
  </si>
  <si>
    <t>13/14-114</t>
  </si>
  <si>
    <t>13/14-115</t>
  </si>
  <si>
    <t>XEC ESCOLA SOBIRANS 1 LLIBRE ST JORDI</t>
  </si>
  <si>
    <t>RETIRADA XEC E.SOBIRANS LLIBRE ST JORDI X INGRÉS BS</t>
  </si>
  <si>
    <t>RESTA PAGAMENT IMPAGAT PERE VIDAL ELIAS</t>
  </si>
  <si>
    <t>ACOLLIDA MATINAL BIEL PRAT</t>
  </si>
  <si>
    <t>PAGAMENT IMPAGAT FAMÍLIA GÓMEZ RUEDA</t>
  </si>
  <si>
    <t>CANVI CAIXA SANT JORDI</t>
  </si>
  <si>
    <t>DEVOLUCIÓ CANVI CAIXA SANT JORDI</t>
  </si>
  <si>
    <t>SUBVENC. ACOLLIDA GENERALITAT</t>
  </si>
  <si>
    <t>SUBVENC. EXTRAESCOLARS GENERALITAT</t>
  </si>
  <si>
    <t>SUBVENC. ESCOLES OBERTES GENERALITAT</t>
  </si>
  <si>
    <t>LLIBRES I AMPA FAMÍLIA MORENO ÁLVAREZ</t>
  </si>
  <si>
    <t>REMESA REBUTS AMPA SOBIRANS+ QUOTA AMPA FAMÍLIA JULI BELTRAN</t>
  </si>
  <si>
    <t>TRANSFERENCIA A FRANCISCO LÓPEZ GÓMEZ (ROSES ST JORDI)</t>
  </si>
  <si>
    <t>INGRESO EFECTIVO ONCALA GARCIA</t>
  </si>
  <si>
    <t>TRANSFERENCIA M ANGELES BENITO</t>
  </si>
  <si>
    <t>INGRESO EFECTIVO GIANLUCA MASALA</t>
  </si>
  <si>
    <t>QUOTA AMPA FAMÍLIA GARCIA</t>
  </si>
  <si>
    <t>ACOLLIDA MATINAL AITOR CERVERA</t>
  </si>
  <si>
    <t>ACOLLIDA MATINAL JULIEN FERNANDEZ</t>
  </si>
  <si>
    <t>LUDOTECA POL COSTA</t>
  </si>
  <si>
    <t>ACOLLIDA MATINAL NABIL</t>
  </si>
  <si>
    <t>QUOTA AMPA FERNANDEZ ROSALES</t>
  </si>
  <si>
    <t>PAGAT A LA M ANGELS</t>
  </si>
  <si>
    <t>TELEFONS SIMYO</t>
  </si>
  <si>
    <t>PAGAMENT IMPAGAT ONCALA GARCIA</t>
  </si>
  <si>
    <t>PAGAMENT IMPAGAT IZAN JIMÉNEZ BENITO</t>
  </si>
  <si>
    <t>PAGAMENT IMPAGAT GIANLUCA MASALA</t>
  </si>
  <si>
    <t>13/14-118</t>
  </si>
  <si>
    <t>13/14-119</t>
  </si>
  <si>
    <t>13/14-120</t>
  </si>
  <si>
    <t>TRANSFE. A LLIBRES ST JORDI (INCLÒS ELS PAGATS A AULES)</t>
  </si>
  <si>
    <t>13/14-121</t>
  </si>
  <si>
    <t>DESCOMPTE SUBVENCIÓ AJUNTAMENT</t>
  </si>
  <si>
    <t>PRESSUPOSTAT</t>
  </si>
  <si>
    <t>SUBVENC. ACOLL MAT GENERALITAT</t>
  </si>
  <si>
    <t>SUBVENC. EXTRAESC. GENERALITAT</t>
  </si>
  <si>
    <t>INGRÉS EFECTIU SANT JORDI XEC</t>
  </si>
  <si>
    <t>INGRÉS EFECTIU SANT JORDI EFECTIU</t>
  </si>
  <si>
    <t>PINMAT</t>
  </si>
  <si>
    <t>JES&amp;GLO</t>
  </si>
  <si>
    <t>FERRETERIA ARENYS</t>
  </si>
  <si>
    <t>BASAR XINÈS</t>
  </si>
  <si>
    <t>MELINDROS</t>
  </si>
  <si>
    <t>IKEA</t>
  </si>
  <si>
    <t>TIÓ DE NADAL</t>
  </si>
  <si>
    <t>LLIBRES AULES ST JORDI</t>
  </si>
  <si>
    <t>ORLA 6è</t>
  </si>
  <si>
    <t>CALA ROSER</t>
  </si>
  <si>
    <t>INGRESO EFECTIVO LIDIA LOBO</t>
  </si>
  <si>
    <t>ACOLLIDA MATINAL JOAN MOLERO</t>
  </si>
  <si>
    <t>XANDALL</t>
  </si>
  <si>
    <t>LUDOTECA LUANA PALLARÉS</t>
  </si>
  <si>
    <t>EL REBOST DE L'ÀVIA</t>
  </si>
  <si>
    <t>PAGAMENT IMPAGAT FAMÍLIA MORENO BATLLE</t>
  </si>
  <si>
    <t>PAGAMENT IMPAGAT FAMÍLIA GÓMEZ CRESPO</t>
  </si>
  <si>
    <t>QUOTA MAIG HIP HOP NIDIA LOBO</t>
  </si>
  <si>
    <t>DEVOLUCIÓ SUBVENCIÓ NIDIA LOBO</t>
  </si>
  <si>
    <t xml:space="preserve">DEVOLUCIÓ SUBVENCIÓ XAVIER MEDINA </t>
  </si>
  <si>
    <t>DEVOLUCIÓ SUBVENCIÓ LAIA SAMPERA</t>
  </si>
  <si>
    <t>DEVOLUCIÓ SUBVENCIÓ PAULA FERNÁNDEZ</t>
  </si>
  <si>
    <t>DEVOLUCIÓ SUBVENCIÓ CLAUDIA GARCIA</t>
  </si>
  <si>
    <t>?</t>
  </si>
  <si>
    <t>13/14-116</t>
  </si>
  <si>
    <t>13/14-117</t>
  </si>
  <si>
    <t>13/14-024</t>
  </si>
  <si>
    <t>13/14-025</t>
  </si>
  <si>
    <t>13/14-026</t>
  </si>
  <si>
    <t>13/14-029</t>
  </si>
  <si>
    <t>13/14-028</t>
  </si>
  <si>
    <t>13/14-122</t>
  </si>
  <si>
    <t>13/14-123</t>
  </si>
  <si>
    <t>TRANSFERÈNCIA CEIP SOBIRANS ERROR FRA RUC SAVI</t>
  </si>
  <si>
    <t>TRANSFERENCIA JAIME RAMON VIDAL</t>
  </si>
  <si>
    <t>TRANSFERENCIA MARI ANGELES BENITO JIMENEZ</t>
  </si>
  <si>
    <t>PAGAMENT IMPAGAT RIVAS SUÑÉ</t>
  </si>
  <si>
    <t>QUOTA FUTBL RIVAS SUÑÉ</t>
  </si>
  <si>
    <t>PAGAMENT IMPAGAT SUÁREZ CABANILLAS</t>
  </si>
  <si>
    <t>DEVOLUCIÓ SUBVENCIÓ DIAZ SOLÀ</t>
  </si>
  <si>
    <t>DEVOLUCIÓ SUBVENCIÓ GÓMEZ DALÍ</t>
  </si>
  <si>
    <t>ACOLLIDA MATINAL BIEL SOLÀ</t>
  </si>
  <si>
    <t>INGRÉS EFECTIU PER COMPTE DE AINA PLANET PUJOL</t>
  </si>
  <si>
    <t>TRANSFERENCIA DE MIREIA SANZ MARTIN</t>
  </si>
  <si>
    <t>INGRES EFECTIU PER COMPTE DE MIREIA MARTIN ARTIGAS</t>
  </si>
  <si>
    <t>INGRES EFECTIU PER COMPTE DE JULIA MASSAGUER GALOFRE</t>
  </si>
  <si>
    <t>INGRES EFECTIU PER COMPTE DE UNAI MONTORO CORUJO</t>
  </si>
  <si>
    <t>INGRES EFECTIU PER COMPTE DE INGRID ROCA HERRERO</t>
  </si>
  <si>
    <t>INGRES EFECTIU PER COMPTE DE EROS RODRIGUEZ CARRILO</t>
  </si>
  <si>
    <t>INGRES EFECTIU CARLA MASSAGUE GONZALEZ - MATERIAL I QUOTA AMPA</t>
  </si>
  <si>
    <t>INGRES EFECTIU CLAUDIA MASSAGUE GONZALEZ - MATERIAL</t>
  </si>
  <si>
    <t>INGRES EFECTIU MARINA CORPAS MATA - LLIBRES QUOTA AMPA</t>
  </si>
  <si>
    <t>INGRES EFECTIU DIDAC CORPAS MATA - LLIBRES</t>
  </si>
  <si>
    <t>INGRES EFECTIU AINOA ROMERO RIVERA - LLIBRES I QUOTA AMPA (50%)</t>
  </si>
  <si>
    <t>INGRES EFECTIU PER COMPTE DE JANA COLOMER CARDOSO</t>
  </si>
  <si>
    <t>INGRES EFECTIU NATALIA BIGORRA ROVIRA - LLIBRE I QUOTA AMPA</t>
  </si>
  <si>
    <t>INGRES EFECTIU PER COMPTE DE NABIL LAAMANA RODRIGUEZ</t>
  </si>
  <si>
    <t>INGRES EFECTIU PER COMPTE DE LAIA PASTOR MESA</t>
  </si>
  <si>
    <t>INGRES EFECTIU PER COMPTE DE LEAH SANCHEZ CHRYSITE</t>
  </si>
  <si>
    <t>INGRES EFECTIU PER COMPTE DE EDGAR SANCHEZ ROCA</t>
  </si>
  <si>
    <t>TRANSFERENCIA SILVIA MARIA RODRIGUEZ FERNANDEZ</t>
  </si>
  <si>
    <t>TRANSFERENCIA ALBERT PUIG ARNIJAS</t>
  </si>
  <si>
    <t>INGRES EFECTIU PER COMPTE DE AMBAR SANCHEZ RAMON</t>
  </si>
  <si>
    <t>INGRES EFECTIU PER COMPTE DE POL ESCUDER CANO</t>
  </si>
  <si>
    <t>INGRES EFECTIU PER COMPTE DE LAIA ESCUDER CANO</t>
  </si>
  <si>
    <t>INGRES EFECTIU PER COMPTE DE VICTOR MATAS CIERCO</t>
  </si>
  <si>
    <t>INGRES EFECTIU PER COMPTE DE HUG BALTRONS FIGUERAS</t>
  </si>
  <si>
    <t>INGRES EFECTIU PER COMPTE DE DIDAC BALTRONS FIGUERAS</t>
  </si>
  <si>
    <t>INGRES EFECTIU PER COMPTE DE PAU VIÑAS VALLS</t>
  </si>
  <si>
    <t>INGRES EFECTIU PER COMPTE DE IKER LLOVERAS PARRON</t>
  </si>
  <si>
    <t>INGRES EFECTIU PER COMPTE DE PAU LLOVERAS PARRON</t>
  </si>
  <si>
    <t>INGRES EFECTIU PER COMPTE DE MARC PEREZ GOMEZ</t>
  </si>
  <si>
    <t>INGRES EFECTIU PER COMPTE DE PAULA FERNANDEZ RAMIREZ</t>
  </si>
  <si>
    <t>TRANSFERENCIA DE MARIA ANTONIA MAYMO FORTEZA</t>
  </si>
  <si>
    <t>INGRES EFECTIU PER COMPTE DE JULIA CUNI CASALS</t>
  </si>
  <si>
    <t>INGRES EFECTIU MERITXELL CUNI CASALS</t>
  </si>
  <si>
    <t>TRANSFERENCIA DE JOSEP SAMPERA BONFILL</t>
  </si>
  <si>
    <t>INGRES EFECTIU PER COMPTE DE GERARD ROSQUELLAS GONZALEZ</t>
  </si>
  <si>
    <t>INGRES EFECTIU PER COMPTE DE ADRIA ROSQUELLAS GONZALEZ</t>
  </si>
  <si>
    <t>INGRES EFECTIU PER COMPTE DE AINA GALERA LARA</t>
  </si>
  <si>
    <t>INGRES EFECTIU PER COMPTE DE GERARD LOPEZ TORRES</t>
  </si>
  <si>
    <t>INGRES EFECTIU PER COMPTE DE ADRIA LOPEZ TORRES</t>
  </si>
  <si>
    <t>INGRES EFECTIU PER COMPTE DE CLAUDIA GARCIA MORENO</t>
  </si>
  <si>
    <t>TRANSFERENCIA DE MARTA CASANOVAS MARBA</t>
  </si>
  <si>
    <t>TRANSFERENCIA SERRADELL BARAZA GUILLEM</t>
  </si>
  <si>
    <t>INGRES EFECTIU QUERALT MARFIL BERTRAN - 50% LLIBRES</t>
  </si>
  <si>
    <t>INGRES EFECTIU PER COMPTE DE ERIC RIERA MONTILLA</t>
  </si>
  <si>
    <t>INGRES EFECTIU PER COMPTE DE IRINA RIERA MONTILLA</t>
  </si>
  <si>
    <t>INGRES EFECTIU PER COMPTE DE NEO FODERE DE FRUTOS</t>
  </si>
  <si>
    <t>INGRES EFECTIU PER COMPTE DE ANNA MIRO AMARGANT</t>
  </si>
  <si>
    <t>INGRES EFECTIU PER COMPTE DE ALBA MONTERO TORRES</t>
  </si>
  <si>
    <t>INGRES EFECTIU PER COMPTE DE SARA CAMACHO FONTRODONA</t>
  </si>
  <si>
    <t>INGRES EFECTIU PER COMPTE DE AINHOA CAMACHO FONTRODONA</t>
  </si>
  <si>
    <t>INGRES EFECTIU PER COMPTE DE SOFIA BENEDETTI</t>
  </si>
  <si>
    <t>INGRES EFECTIU PER COMPTE DE DAMIAN SANCHEZ CASTRO</t>
  </si>
  <si>
    <t>TRANSFERENCIA NURIA CRUELLS OLIVARES</t>
  </si>
  <si>
    <t>TRANSFERENCIA CODINA CASTELLA CARLES</t>
  </si>
  <si>
    <t>INGRES EFECTIU PER COMPTE DE ALEX BERNES CIVICO</t>
  </si>
  <si>
    <t>INGRES EFECTIU PER COMPTE DE LUANA PALLARES CUENCA</t>
  </si>
  <si>
    <t>INGRES EFECTIU MARC MARTIN TORRENT - LLIBRES</t>
  </si>
  <si>
    <t>INGRES EFECTIU MARINA MARTIN TORRENT - LLIBRES</t>
  </si>
  <si>
    <t>INGRES EFECTIU POL PRUNA RENGEL - 50%</t>
  </si>
  <si>
    <t>INGRES EFECTIU PER COMPTE DE IONA ALCACER . LLIBRES INF 4 ANYS</t>
  </si>
  <si>
    <t>TRANSFERENCIA DE NURIA SERRA FERNANDEZ</t>
  </si>
  <si>
    <t>INGRES EFECTIU PER COMPTE DE SARA RODRIGUEZ WEBER</t>
  </si>
  <si>
    <t>INGRES EFECTIU PER COMPTE DE JONAH RODRIGUEZ WEBER</t>
  </si>
  <si>
    <t>INGRES EFECTIU PER COMPTE DE MARIA GARCIA MUÑOZ</t>
  </si>
  <si>
    <t>INGRES EFECTIU PER COMPTE DE LOLA GARCIA MUÑOZ</t>
  </si>
  <si>
    <t>INGRES EFECTIU PER COMPTE DE ALEIX COSTA SAGRE</t>
  </si>
  <si>
    <t>INGRES EFECTIU PER COMPTE DE POL COSTA SAGRE</t>
  </si>
  <si>
    <t>INGRES EFECTIU PER COMPTE DE CHAIMAE ELHADDAOUI</t>
  </si>
  <si>
    <t>INGRES EFECTIU PER COMPTE DE ILXAS ELHADDAOUI</t>
  </si>
  <si>
    <t>INGRES EFECTIU PER COMPTE DE KADIJA BOUSHABA</t>
  </si>
  <si>
    <t>INGRES EFECTIU PER COMPTE DE YOUNES BOUSHABA</t>
  </si>
  <si>
    <t>INGRES EFECTIU PER COMPTE DE VICTOR PEREZ MOLINA</t>
  </si>
  <si>
    <t>INGRES EFECTIU PER COMPTE DE UNAI BORRAT MIRO</t>
  </si>
  <si>
    <t>INGRES EFECTIU PER COMPTE DE ISAAC BORRAT MIRO</t>
  </si>
  <si>
    <t>INGRES EFECTIU GAL.LA SOLÉ MARQUÈS - LLIBRES 100%</t>
  </si>
  <si>
    <t>INGRES EFECTIU PER COMPTE DE XAVIER MEDINA P5</t>
  </si>
  <si>
    <t>INGRES EFECTIU GUILLEM ROIG RIERA - LLIBRE 100%</t>
  </si>
  <si>
    <t>INGRES EFECTIU MARC ROIG RIERA - 100% LLIBRE I AMPA</t>
  </si>
  <si>
    <t>INGRES EFECTIU SAMIRA DJALO CORREAS - LLIBRES 50%</t>
  </si>
  <si>
    <t>INGRES EFECTIU PER COMPTE DE LAIA GARCIA SALOMO</t>
  </si>
  <si>
    <t>INGRES EFECTIU PER COMPTE DE LUCIA MORENO BATLLE</t>
  </si>
  <si>
    <t>INGRES EFECTIU PER COMPTE DE MARIA MORENO BATLLE</t>
  </si>
  <si>
    <t>INGRES EFECTIU PER COMPTE DE GERARD CANAL HERNANDEZ P3</t>
  </si>
  <si>
    <t>INGRES EFECTIU PER COMPTE DE MARC JULI BALANZA</t>
  </si>
  <si>
    <t>INGRES EFECTIU PER COMPTE DE MARTINA FIGUERAS PEREZ</t>
  </si>
  <si>
    <t>INGRES EFECTIU PER COMPTE DE GUIU SUÑE CUESTA</t>
  </si>
  <si>
    <t>INGRES EFECTIU PER COMPTE DE ARNAU SUÑE CUESTA</t>
  </si>
  <si>
    <t>INGRES EFECTIU PER COMPTE DE MARÇAL SUÑE CUESTA</t>
  </si>
  <si>
    <t>INGRES EFECTIU PER COMPTE DE IZAN BERNAL</t>
  </si>
  <si>
    <t>INGRES EFECTIU PER COMPTE DE MARTINA BAROT</t>
  </si>
  <si>
    <t>INGRES EFECTIU PER COMPTE DE MAR BAROT</t>
  </si>
  <si>
    <t>ASSEGURANCES SOCIALS REGIMEN GENERAL SET</t>
  </si>
  <si>
    <t>ASSEGURANCES SOCIALS REGIMEN GENERAL OCT</t>
  </si>
  <si>
    <t>ASSEGURANCES SOCIALS REGIMEN GENERAL NOV</t>
  </si>
  <si>
    <t>ASSEGURANCES SOCIALS REGIMEN GENERAL DES</t>
  </si>
  <si>
    <t>ASSEGURANCES SOCIALS REGIMEN GENERAL GEN</t>
  </si>
  <si>
    <t>ASSEGURANCES SOCIALS REGIMEN GENERAL FEB</t>
  </si>
  <si>
    <t>ASSEGURANCES SOCIALS REGIMEN GENERAL MAR</t>
  </si>
  <si>
    <t>ASSEGURANCES SOCIALS REGIMEN GENERAL ABRIL</t>
  </si>
  <si>
    <t>ASSEGURANCES SOCIALS REGIMEN GENERAL MAIG</t>
  </si>
  <si>
    <t>ASSEGURANCES SOCIALS REGIMEN GENERAL JUNY</t>
  </si>
  <si>
    <t>NÒMINA A PEMI GRAUPERA VILLALMANZO</t>
  </si>
  <si>
    <t>TRANSFERÈNCIA A ESCOLA SOBIRANS RENTING FOTOCOPIADORA</t>
  </si>
  <si>
    <t>TRANSFERENCIA DE ALEJANDRO DURAN OSORIO</t>
  </si>
  <si>
    <t>TRANSFERENCIA SONIA ROBLEDO MARTINEZ</t>
  </si>
  <si>
    <t>TRANSFERENCIA MARIA FUENSANTA BUENDIA PENARANDA</t>
  </si>
  <si>
    <t>TRANSFERENCIA MARI LOZANO JAVIER</t>
  </si>
  <si>
    <t>INGRES EFECTIU PER COMPTE DE NEIL OLIVER JONGEPIER</t>
  </si>
  <si>
    <t>TRANSFERENCIA DE MARIA CRISTINA SORIA GUTIERREZ</t>
  </si>
  <si>
    <t>REINTEGRAMENT</t>
  </si>
  <si>
    <t>INGRES EFECTIU PER COMPTE DE CARLA AMSSAGUE GONZALEZ</t>
  </si>
  <si>
    <t>INGRES EFECTIU PER COMPTE DE CLAUDIA MASSAGUE GONZALEZ</t>
  </si>
  <si>
    <t>INGRES EFECTIU PER COMPTE DE TIM WILHELM</t>
  </si>
  <si>
    <t>INGRES EFECTIU PER COMPTE DE LAURA WILHELM</t>
  </si>
  <si>
    <t>INGRES EFECTIU PER COMPTE DE AURORA ROCA HERRERO</t>
  </si>
  <si>
    <t>INGRES EFECTIU PER COMPTE DE ABRIL FIDEL ANTIUS</t>
  </si>
  <si>
    <t>INGRES EFECTIU PER COMPTE DE DAVID RODRIGUEZ ALEGRE</t>
  </si>
  <si>
    <t>INGRES EFECTIU PER COMPTE DE PAULA MARCELI CUBERO</t>
  </si>
  <si>
    <t>INGRES EFECTIU PER COMPTE DE MAITE ARTIGAS OLIVARES</t>
  </si>
  <si>
    <t>INGRES EFECTIU PER COMPTE DE ENZO MULERO MARTINEZ</t>
  </si>
  <si>
    <t>INGRES EFECTIU PER COMPTE DE JULIA CANO VILARO</t>
  </si>
  <si>
    <t>INGRES EFECTIU PER COMPTE DE ELBA CANO VILARO</t>
  </si>
  <si>
    <t>INGRES EFECTIU PER COMPTE DE MONTSE CODINA VALLBONA</t>
  </si>
  <si>
    <t>INGRES EFECTIU PER COMPTE DE MAR SAFAE</t>
  </si>
  <si>
    <t>INGRES EFECTIU PER COMPTE DE ERIC GIMENEZ GOMEZ</t>
  </si>
  <si>
    <t>INGRES EFECTIU PER COMPTE DE MAX ROIG RIBA</t>
  </si>
  <si>
    <t>INGRES EFECTIU PER COMPTE DE ALI</t>
  </si>
  <si>
    <t>INGRES EFECTIU PER COMPTE DE ASHA</t>
  </si>
  <si>
    <t>INGRES EFECTIU PER COMPTE DE ELIA GARCIA CERVERA</t>
  </si>
  <si>
    <t>INGRES EFECTIU PER COMPTE DE MON ARTIGAS I SERRA</t>
  </si>
  <si>
    <t>INGRES EFECTIU PER COMPTE DE MENCIA ABRIL OLIVARES</t>
  </si>
  <si>
    <t>INGRES EFECTIU PER COMPTE DE LIDIA ABRIL OLIVARES</t>
  </si>
  <si>
    <t>INGRES EFECTIU PER COMPTE DE JULIA NUÑEZ NUÑEZ</t>
  </si>
  <si>
    <t>INGRES EFECTIU PER COMPTE DE NEUS ROMO OTERO</t>
  </si>
  <si>
    <t>INGRES EFECTIU PER COMPTE DE MARTI BIGORRA ROVIRA</t>
  </si>
  <si>
    <t>INGRES EFECTIU PER COMPTE DE GERARD PASTOR MESA</t>
  </si>
  <si>
    <t>TRANSFERENCIA DE JORDI MIQUEL MUZAS</t>
  </si>
  <si>
    <t>TRANSFERENCIA ANNA ALBESA SANCHEZ</t>
  </si>
  <si>
    <t>TRANSFERENCIA GEORGINA RIUMBAU MOTTLEY</t>
  </si>
  <si>
    <t>TRANSFERENCIA SONIA GIMENEZ SANMARTI</t>
  </si>
  <si>
    <t>TRANSFERENCIA MARIA JOSE GRAUPERA MEDINA</t>
  </si>
  <si>
    <t>TRANSFERENCIA GAIZKA OJEDA PEREZ</t>
  </si>
  <si>
    <t>TRANSFERENCIA RICARDO NOVEL ALONSO</t>
  </si>
  <si>
    <t>TRANSFERENCIA NAIRA TORTAJADA GARRIGOS</t>
  </si>
  <si>
    <t>INGRES EFECTIU PER COMPTE DE AITOR CERVERA FUENTES</t>
  </si>
  <si>
    <t>INGRES EFECTIU PER COMPTE DE NAIA MONTORO CORUDO</t>
  </si>
  <si>
    <t>INGRES EFECTIU PER COMPTE DE ERIC GONZALEZ VELA</t>
  </si>
  <si>
    <t>INGRES EFECTIU PER COMPTE DE OLIVIA CAÑAPAS FORMOSO</t>
  </si>
  <si>
    <t>INGRES EFECTIU PER COMPTE DE JUDIT LANGARITA HERRERO</t>
  </si>
  <si>
    <t>INGRES EFECTIU PER COMPTE DE SHEILA LANGARITA HERRERO</t>
  </si>
  <si>
    <t>INGRES EFECTIU PER COMPTE DE GERARD JIMENEZ LOPEZ</t>
  </si>
  <si>
    <t>INGRES EFECTIU PER COMPTE DE JULIA SANCHEZ PEREZ</t>
  </si>
  <si>
    <t>INGRES EFECTIU PER COMPTE DE HECTOR MONTILLA AZNAR</t>
  </si>
  <si>
    <t>INGRES EFECTIU PER COMPTE DE AITOR VALENTIN FERNANDEZ</t>
  </si>
  <si>
    <t>TRANSFERENCIA DE JOSEP TORRENT VILA</t>
  </si>
  <si>
    <t>INGRES EFECTIU ALEIX RIOS PAITUVI - LLIBRES 100%</t>
  </si>
  <si>
    <t>INGRES EFECTIU PER COMPTE DE MARTA SAMANIEGO ALBIUXET</t>
  </si>
  <si>
    <t>INGRES EFECTIU PER COMPTE DE SERGI LOPEZ SALOMO</t>
  </si>
  <si>
    <t>INGRES EFECTIU PER COMPTE DE GERARD LOPEZ SALOMO</t>
  </si>
  <si>
    <t>INGRES EFECTIU PER COMPTE DE JOAN MOLERO BLAZQUEZ</t>
  </si>
  <si>
    <t>INGRES EFECTIU PER COMPTE DE LINET GIMENEZ CASAS</t>
  </si>
  <si>
    <t>INGRES EFECTIU PER COMPTE DE LLIBRES I AMPA LAIA PARICIO MORE</t>
  </si>
  <si>
    <t>INGRES EFECTIU PER COMPTE DE PAULA GRAU GRAUPERA</t>
  </si>
  <si>
    <t>INGRES EFECTIU PER COMPTE DE ERIC PAVON GARCIA</t>
  </si>
  <si>
    <t>TRANSFERENCIA DE FRANCISCO JAVIER MUÑOZ CALVO</t>
  </si>
  <si>
    <t>TRANSFERENCIA NATALIA CASTRO FONT</t>
  </si>
  <si>
    <t>TRANSFERENCIA VICTOR MINAMBRES JIMENEZ</t>
  </si>
  <si>
    <t>TRANSFERENCIA CARLOS MOLINA FERNANDEZ</t>
  </si>
  <si>
    <t>TRANSFERENCIA SALVA RIERA CONCEPCIO</t>
  </si>
  <si>
    <t>TRANSFERENCIA SILVIA MORENO BRAO</t>
  </si>
  <si>
    <t>INGRES EFECTIU PER COMPTE DE RICARD GARCIA GOMEZ</t>
  </si>
  <si>
    <t>INGRES EFECTIU PER COMPTE DE CLARA ESTEBAN JOSEPH</t>
  </si>
  <si>
    <t>INGRES EFECTIU PER COMPTE DE MARC SANCHEZ SANCHEZ</t>
  </si>
  <si>
    <t>INGRES EFECTIU PER COMPTE DE IVAN LOPEZ SANCHEZ</t>
  </si>
  <si>
    <t>INGRES EFECTIU PER COMPTE DE MARINA BOLTAS MOLINA</t>
  </si>
  <si>
    <t>INGRES EFECTIU PER COMPTE DE MARC SOLAGRAN CABANA</t>
  </si>
  <si>
    <t>INGRES EFECTIU PER COMPTE DE IKER SOLAGRAN CABANA</t>
  </si>
  <si>
    <t>INGRES EFECTIU PER COMPTE DE NEREA TORRES SIMONI</t>
  </si>
  <si>
    <t>INGRES EFECTIU PER COMPTE DE ARON TORRES SIMONI</t>
  </si>
  <si>
    <t>INGRES EFECTIU IVET ESPIELL ROCA - 50% LLIBRES</t>
  </si>
  <si>
    <t>INGRES EFECTIU PER COMPTE DE SARA RICO TENA</t>
  </si>
  <si>
    <t>INGRES EFECTIU MARC ESPIELL ROCA - LLIBRES 50%</t>
  </si>
  <si>
    <t>INGRES EFECTIU PER COMPTE DE POL RICO TENA</t>
  </si>
  <si>
    <t>INGRES EFECTIU GIANLUCA MASALA ARELLANO - LLIBRES 50%</t>
  </si>
  <si>
    <t>INGRES EFECTIU PER COMPTE DE ARIADNA FERRERA MIÑANA</t>
  </si>
  <si>
    <t>INGRES EFECTIU PER COMPTE DE MARTINA FERRERA MIÑANA</t>
  </si>
  <si>
    <t>INGRES EFECTIU PER COMPTE DE JUAN DAVID LOPEZ GUERRERO</t>
  </si>
  <si>
    <t>INGRES EFECTIU PER COMPTE DE IU MARTINEZ MARTINEZ</t>
  </si>
  <si>
    <t>INGRES EFECTIU PER COMPTE DE NAHIA PUIGDEMUNT ROCA</t>
  </si>
  <si>
    <t>INGRES EFECTIU PER COMPTE DE NOAH PUIGDEMUNT ROCA</t>
  </si>
  <si>
    <t>INGRES EFECTIU PER COMPTE DE MAR TAPIAS CARBONELL</t>
  </si>
  <si>
    <t>INGRES EFECTIU PER COMPTE DE HELENA TAPIAS CARBONELL</t>
  </si>
  <si>
    <t>INGRES EFECTIU PER COMPTE DE JUDIT NOGUERA SOLA</t>
  </si>
  <si>
    <t>INGRES EFECTIU PER COMPTE DE GABRIEL MORAL NUÑEZ</t>
  </si>
  <si>
    <t>INGRES EFECTIU PER COMPTE DE PATRICIA REQUENA MORENO</t>
  </si>
  <si>
    <t>INGRES EFECTIU PER COMPTE DE ONA ROJO OCAÑA</t>
  </si>
  <si>
    <t>INGRES EFECTIU PER COMPTE DE ADAM GIMENEZ ROSAS</t>
  </si>
  <si>
    <t>INGRES EFECTIU PER COMPTE DE JESUS GOMEZ DALI</t>
  </si>
  <si>
    <t>INGRES EFECTIU PER COMPTE DE NAO OJEDA NAVARRO</t>
  </si>
  <si>
    <t>INGRES EFECTIU PER COMPTE DE JUDIT OJEDA NAVARRO</t>
  </si>
  <si>
    <t>INGRES EFECTIU PER COMPTE DE JUDIT SALVADOR GONZALEZ</t>
  </si>
  <si>
    <t>INGRES EFECTIU PER COMPTE DE CARLA GARCIA ROURA</t>
  </si>
  <si>
    <t>INGRES EFECTIU PER COMPTE DE MARTA GARCIA ROURA</t>
  </si>
  <si>
    <t>RETIRATS CANVI JUDO</t>
  </si>
  <si>
    <t>LUDOTECA IU MARTINEZ</t>
  </si>
  <si>
    <t>DEVOLUCIÓ SUBVENCIÓ HERNAEZ SALVA</t>
  </si>
  <si>
    <t xml:space="preserve">HIP HOP CLÀUDIA GARCIA </t>
  </si>
  <si>
    <t>MARIANA JIMÉNEZ</t>
  </si>
  <si>
    <t>CORTINA AMPA</t>
  </si>
  <si>
    <t>CAIXA FESTA JUDO</t>
  </si>
  <si>
    <t>RETIRATS CANVI FESTA FINAL DE CURS</t>
  </si>
  <si>
    <t>PINTURES PATINATGE</t>
  </si>
  <si>
    <t>MATERIAL X VENDRE BAR</t>
  </si>
  <si>
    <t>ESTAMPACIÓ SAMARRETES AINA</t>
  </si>
  <si>
    <t>GEL CENTRO</t>
  </si>
  <si>
    <t>GEL PORT</t>
  </si>
  <si>
    <t>GEL AL ZIAM</t>
  </si>
  <si>
    <t>MARC ORLA 6È</t>
  </si>
  <si>
    <t>CANVI CAIXA FESTA FINAL DE CURS</t>
  </si>
  <si>
    <t>CAIXA FINAL DE CURS</t>
  </si>
  <si>
    <t>FACTURA COMERCO</t>
  </si>
  <si>
    <t>SAMARRETES HIP HOP</t>
  </si>
  <si>
    <t>DEVOLUCIÓ SÒNIA GEL CENTRO</t>
  </si>
  <si>
    <t>QUOTA AMPA ARNAU PUIG</t>
  </si>
  <si>
    <t>PATATES I CACAOLAT SÍLVIA</t>
  </si>
  <si>
    <t>TRANSFERENCIA DAVID GIMENEZ MONTES</t>
  </si>
  <si>
    <t>TRANSFERENCIA GISPERT JORDA ROGER</t>
  </si>
  <si>
    <t>INGRES EFECTIU PER COMPTE DE MIRIAM GAETA BRAS</t>
  </si>
  <si>
    <t>INGRES EFECTIU PER COMPTE DE LAIA GAETA BRAS</t>
  </si>
  <si>
    <t>INGRES EFECTIU PER COMPTE DE AFRICA GOMEZ DOMINGUEZ</t>
  </si>
  <si>
    <t>INGRES EFECTIU PER COMPTE DE AINA TORNER GARI</t>
  </si>
  <si>
    <t>INGRES EFECTIU PER COMPTE DE JOEL MATUTE CASAS</t>
  </si>
  <si>
    <t>INGRES EFECTIU PER COMPTE DE DUNIA MATUTE CASAS</t>
  </si>
  <si>
    <t>INGRES EFECTIU PER COMPTE DE NIL COLOMER MAJO</t>
  </si>
  <si>
    <t>INGRES EFECTIU PER COMPTE DE BRUNA ORTUÑO VALLS</t>
  </si>
  <si>
    <t>INGRES EFECTIU PER COMPTE DE ONA ORTUÑO VALLS</t>
  </si>
  <si>
    <t>INGRES EFECTIU PER COMPTE DE ARNAU VALIENTE ALFONSO</t>
  </si>
  <si>
    <t>INGRES EFECTIU PER COMPTE DE GABRIELA MANRIQUE CABRERA</t>
  </si>
  <si>
    <t>INGRES EFECTIU PER COMPTE DE ARNAU CALVO GARRO</t>
  </si>
  <si>
    <t>INGRES EFECTIU PER COMPTE DE ROGER CALVO GARRO</t>
  </si>
  <si>
    <t>INGRES EFECTIU PER COMPTE DE ALEIX CALVO GARRO</t>
  </si>
  <si>
    <t>INGRES EFECTIU PER COMPTE DE ERIC RUIZ-SORRILLA BRECHA</t>
  </si>
  <si>
    <t>INGRES EFECTIU PER COMPTE DE NIL CAMPS PASTOR</t>
  </si>
  <si>
    <t>INGRES EFECTIU PER COMPTE DE GINA CAMPS PASTOR</t>
  </si>
  <si>
    <t>INGRES EFECTIU PER COMPTE DE ONA CAMPS PASTOR</t>
  </si>
  <si>
    <t>INGRES EFECTIU PER COMPTE DE RUBEN RODRIGUEZ REBOLLO</t>
  </si>
  <si>
    <t>INGRES EFECTIU PER COMPTE DE BIEL PRAT GARCIA</t>
  </si>
  <si>
    <t>INGRES EFECTIU PER COMPTE DE CLAUDIA CALVI VALLS</t>
  </si>
  <si>
    <t>INGRES EFECTIU PER COMPTE DE POL CALVI VALLS</t>
  </si>
  <si>
    <t>INGRES EFECTIU PER COMPTE DE ABEL RAMOS CAMPILLO</t>
  </si>
  <si>
    <t>INGRES EFECTIU PER COMPTE DE DAVID CARPENA URRUTIA</t>
  </si>
  <si>
    <t>INGRES EFECTIU PER COMPTE DE MARC SAMBLAS SANCHEZ</t>
  </si>
  <si>
    <t>INGRES EFECTIU PER COMPTE DE DANIEL SAMBLAS SANCHEZ</t>
  </si>
  <si>
    <t>CARREC REBUT Guillem Roca Colomer</t>
  </si>
  <si>
    <t>TRANSFERENCIA RAMON VERNIS ARTIGAS</t>
  </si>
  <si>
    <t>TRANSFERENCIA RUT GRAUPERA ROCA</t>
  </si>
  <si>
    <t>TRANSFERENCIA XAVIER CATA PEREZ</t>
  </si>
  <si>
    <t>TRANSFERENCIA MARIA JOSE LINDO VILALTA</t>
  </si>
  <si>
    <t>TRANSFERENCIA FUENSANTA MARIA BALLESTER GIMENEZ</t>
  </si>
  <si>
    <t>TRANSFERENCIA RAMON QUILEZ ONETI</t>
  </si>
  <si>
    <t>TRANSFERENCIA ELSA ONCALA MENDOZA</t>
  </si>
  <si>
    <t>INGRES EFECTIU PER COMPTE DE FRANCISCO MEGINO VISA</t>
  </si>
  <si>
    <t>TRANSFERENCIA DE MARIA LUISA NEGRE AMERIGO</t>
  </si>
  <si>
    <t>INGRES EFECTIU PER COMPTE DE PULA VALDIVIA MESA</t>
  </si>
  <si>
    <t>INGRES EFECTIU PER COMPTE DE ALBA VALDIVIA MESA</t>
  </si>
  <si>
    <t>INGRES EFECTIU PER COMPTE DE AITOR GENER SAVENKO</t>
  </si>
  <si>
    <t>INGRES EFECTIU PER COMPTE DE ANASTASIA LINDO SAVENKO</t>
  </si>
  <si>
    <t>INGRES EFECTIU PER COMPTE DE LINET ALONSO FLORES P5</t>
  </si>
  <si>
    <t>INGRES EFECTIU PER COMPTE DE ABRIL SAN BERNARDO MAS</t>
  </si>
  <si>
    <t>INGRES EFECTIU PER COMPTE DE OSCAR BOZA LUQUE</t>
  </si>
  <si>
    <t>INGRES EFECTIU PER COMPTE DE MARIONA FLORIS MARTIN</t>
  </si>
  <si>
    <t>INGRES EFECTIU PER COMPTE DE LOLA PATRICIA FAULKNER MIRO</t>
  </si>
  <si>
    <t>INGRES EFECTIU PER COMPTE DE NOA LEAL VEGA</t>
  </si>
  <si>
    <t>INGRES EFECTIU PER COMPTE DE ALBERT PAYA GARCIA</t>
  </si>
  <si>
    <t>INGRES EFECTIU PER COMPTE DE POL FERNANDEZ TORRES</t>
  </si>
  <si>
    <t>INGRES EFECTIU PER COMPTE DE ALEIX ORDOÑEZ MARTINEZ</t>
  </si>
  <si>
    <t>INGRES EFECTIU MARIANA JIMENEZ ESTANISLAO - LLIBRES 50%</t>
  </si>
  <si>
    <t>INGRES EFECTIU PER COMPTE DE JOAN CABALLERO ABRIL</t>
  </si>
  <si>
    <t>INGRES EFECTIU PER COMPTE DE DANIELA CABALLERO ABRIL</t>
  </si>
  <si>
    <t>INGRES EFECTIU PER COMPTE DE CEBRIA GALVEZ HERRERO</t>
  </si>
  <si>
    <t>INGRES EFECTIU PER COMPTE DE DARA VAZQUEZ VACAS</t>
  </si>
  <si>
    <t>INGRES EFECTIU PER COMPTE DE AITANA RIBALDA LAMBERT</t>
  </si>
  <si>
    <t>INGRES EFECTIU PER COMPTE DE ROC ESTEBAN MAYA</t>
  </si>
  <si>
    <t>INGRES EFECTIU PER COMPTE DE JUDIT GOMEZ SELLARES</t>
  </si>
  <si>
    <t>INGRES EFECTIU PER COMPTE DE MAX ESPAÑOL LLOPIS</t>
  </si>
  <si>
    <t>NOMINA A ROSER COLOMER</t>
  </si>
  <si>
    <t>NOMINA A GLORIA SANCHEZ</t>
  </si>
  <si>
    <t>NOMINA A JOSEP MARIA GRAUPERA</t>
  </si>
  <si>
    <t>NOMINA A CARLES ALONSO DOMENECH</t>
  </si>
  <si>
    <t>NOMINA A LISA JOANN</t>
  </si>
  <si>
    <t>NOMINA A AINA CAMPASOL</t>
  </si>
  <si>
    <t>NOMINA A PATRICIA RUIZ</t>
  </si>
  <si>
    <t>TRANSFERENCIA FRANCESC XAVIER SOLA CORCOVADO</t>
  </si>
  <si>
    <t>TRANSFERENCIA ROBERTO FINGER ALONSO</t>
  </si>
  <si>
    <t>TRANSFERENCIA MARIA JOSEFA BERTOLO TOMAS</t>
  </si>
  <si>
    <t>TRANSFERENCIA A GLOBAL COLLECT BV</t>
  </si>
  <si>
    <t>INGRES EFECTIU PER COMPTE DE JANA FORTES MATEU</t>
  </si>
  <si>
    <t>LUDOTECA RICO TENA</t>
  </si>
  <si>
    <t>ACOLLIDA MATINAL IONA ALCACER</t>
  </si>
  <si>
    <t>CERVESES</t>
  </si>
  <si>
    <t>CACAOLATS</t>
  </si>
  <si>
    <t>COCACOLA</t>
  </si>
  <si>
    <t>DEVOLUCIÓ BEGUDA</t>
  </si>
  <si>
    <t>A LA SÍLVIA BAR</t>
  </si>
  <si>
    <t>INGRES EFECTIU PER COMPTE DE MARWA TAOUDI</t>
  </si>
  <si>
    <t>SUBSTITUCIÓ ROSER</t>
  </si>
  <si>
    <t>DEVOLUCIÓ QUOTA AMPA ARNAU PUIG</t>
  </si>
  <si>
    <t>3 SUCS</t>
  </si>
  <si>
    <t>2 AIGÜES</t>
  </si>
  <si>
    <t>1 SUC</t>
  </si>
  <si>
    <t>CANVI FESTA JUDO</t>
  </si>
  <si>
    <t>RETIRATS X INGRÉS BS MIREIA</t>
  </si>
  <si>
    <t>INGRES EFECTIU PER COMPTE DE MARIA BOZA LUQUE</t>
  </si>
  <si>
    <t>TRANSFERENCIA SANTIAGO GIL CORBACHO</t>
  </si>
  <si>
    <t>INGRES EFECTIU PER COMPTE DE FERRAN TRAVESA PAITUVI</t>
  </si>
  <si>
    <t>INGRES EFECTIU PER COMPTE DE ADRIAN MORENO GONZALEZ</t>
  </si>
  <si>
    <t>TRANSFERENCIA A PLA MULTISERVEIS</t>
  </si>
  <si>
    <t>TRANSFERENCIA A L'ESPIGOL</t>
  </si>
  <si>
    <t>TRANSFERENCIA A L'OBRADOR</t>
  </si>
  <si>
    <t xml:space="preserve">DEVOLUCIÓ QUOTA AMPA MARTÍ SERRA </t>
  </si>
  <si>
    <t>SUBVENC. AJUNT. RETORNADA SOCIS</t>
  </si>
  <si>
    <t>DEVOLUCIÓ QUOTA AMPA RIERA MONTILLA</t>
  </si>
  <si>
    <t>Ha ingressat diners de més. Havien de ser 16,08€</t>
  </si>
  <si>
    <t>INGRES EFECTIU PER COMPTE DE KAWTAR ESSAMADI</t>
  </si>
  <si>
    <t>INGRES EFECTIU PER COMPTE DE ZINEB ESSAMADI</t>
  </si>
  <si>
    <t>ABONAMENT TRANSFERENCIA DE JOAQUIM SERRA SELLARES</t>
  </si>
  <si>
    <t>ANUL. CARREC REBUT MARIA PUJADAS MAJO</t>
  </si>
  <si>
    <t>INGRES EFECTIU PER COMPTE DE NEREA RIOS CRESPO</t>
  </si>
  <si>
    <t>INGRES EFECTIU PER COMPTE DE EMMA MARTIN</t>
  </si>
  <si>
    <t>13/14-124</t>
  </si>
  <si>
    <t>13/14-125</t>
  </si>
  <si>
    <t>13/14-126</t>
  </si>
  <si>
    <t>13/14-127</t>
  </si>
  <si>
    <t>13/14-128</t>
  </si>
  <si>
    <t>13/14-129</t>
  </si>
  <si>
    <t>13/14-130</t>
  </si>
  <si>
    <t>13/14-131</t>
  </si>
  <si>
    <t>13/14-132</t>
  </si>
  <si>
    <t>13/14-133</t>
  </si>
  <si>
    <t>13/14-134</t>
  </si>
  <si>
    <t>13/14-135</t>
  </si>
  <si>
    <t>13/14-136</t>
  </si>
  <si>
    <t>13/14-137</t>
  </si>
  <si>
    <t>13/14-138</t>
  </si>
  <si>
    <t>13/14-140</t>
  </si>
  <si>
    <t>13/14-141</t>
  </si>
  <si>
    <t>13/14-142</t>
  </si>
  <si>
    <t>13/14-143</t>
  </si>
  <si>
    <t>13/14-144</t>
  </si>
  <si>
    <t>13/14-145</t>
  </si>
  <si>
    <t>13/14-146</t>
  </si>
  <si>
    <t>13/14-147</t>
  </si>
  <si>
    <t>13/14-148</t>
  </si>
  <si>
    <t>anul. CARREC REBUT Guillem Roca Colomer</t>
  </si>
  <si>
    <t>13/14-149</t>
  </si>
  <si>
    <t>13/14-150</t>
  </si>
  <si>
    <t>13/14-151</t>
  </si>
  <si>
    <t>13/14-152</t>
  </si>
  <si>
    <t>13/14-153</t>
  </si>
  <si>
    <t>13/14-154</t>
  </si>
  <si>
    <t>PAGAMENT IMPAGAT IU MARTINEZ</t>
  </si>
  <si>
    <t>GASTAT REALMENT</t>
  </si>
  <si>
    <t>GUANYS</t>
  </si>
  <si>
    <t>13/14-156</t>
  </si>
  <si>
    <t>13/14-157</t>
  </si>
  <si>
    <t>13/14-155</t>
  </si>
  <si>
    <t>REBUT EL RUC SAVI, S.L.</t>
  </si>
  <si>
    <t>ONEDIRECT</t>
  </si>
  <si>
    <t>13/14-042</t>
  </si>
  <si>
    <t>13/14-043</t>
  </si>
  <si>
    <t>13/14-031</t>
  </si>
  <si>
    <t>FACTURA MERCADONA</t>
  </si>
  <si>
    <t>13/14-158</t>
  </si>
  <si>
    <t xml:space="preserve">13/14-139 </t>
  </si>
  <si>
    <t>ALIMENTACIO FRUITES I VERDURES</t>
  </si>
  <si>
    <t>COMERCO, COALIMENT GRANOLLERS,S.A.U.</t>
  </si>
  <si>
    <t>13/14-161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</si>
</sst>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dd\-mm\-yy;@"/>
    <numFmt numFmtId="165" formatCode="#,##0.00\ &quot;€&quot;"/>
    <numFmt numFmtId="166" formatCode="#,##0.00\ _€"/>
    <numFmt numFmtId="167" formatCode="#,##0.00_ ;[Red]\-#,##0.00\ "/>
    <numFmt numFmtId="168" formatCode="0.00_ ;[Red]\-0.00\ "/>
  </numFmts>
  <fonts count="4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3366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0099CC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17" fontId="0" fillId="0" borderId="7" xfId="0" applyNumberForma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5" fontId="8" fillId="6" borderId="0" xfId="0" applyNumberFormat="1" applyFont="1" applyFill="1"/>
    <xf numFmtId="165" fontId="8" fillId="7" borderId="0" xfId="0" applyNumberFormat="1" applyFont="1" applyFill="1"/>
    <xf numFmtId="166" fontId="3" fillId="0" borderId="7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vertical="center"/>
    </xf>
    <xf numFmtId="40" fontId="12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6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9" fillId="8" borderId="5" xfId="0" applyFont="1" applyFill="1" applyBorder="1" applyAlignment="1">
      <alignment horizontal="left"/>
    </xf>
    <xf numFmtId="0" fontId="10" fillId="9" borderId="10" xfId="0" applyFont="1" applyFill="1" applyBorder="1" applyAlignment="1">
      <alignment horizontal="left"/>
    </xf>
    <xf numFmtId="0" fontId="13" fillId="8" borderId="0" xfId="0" applyFont="1" applyFill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44" fontId="15" fillId="8" borderId="0" xfId="1" applyFont="1" applyFill="1" applyBorder="1"/>
    <xf numFmtId="0" fontId="15" fillId="8" borderId="0" xfId="0" applyFont="1" applyFill="1" applyBorder="1" applyAlignment="1">
      <alignment horizontal="left"/>
    </xf>
    <xf numFmtId="0" fontId="15" fillId="8" borderId="0" xfId="0" applyFont="1" applyFill="1" applyBorder="1"/>
    <xf numFmtId="0" fontId="14" fillId="8" borderId="0" xfId="0" applyFont="1" applyFill="1" applyBorder="1" applyAlignment="1">
      <alignment horizontal="left"/>
    </xf>
    <xf numFmtId="44" fontId="15" fillId="9" borderId="0" xfId="1" applyFont="1" applyFill="1" applyBorder="1"/>
    <xf numFmtId="44" fontId="11" fillId="9" borderId="11" xfId="0" applyNumberFormat="1" applyFont="1" applyFill="1" applyBorder="1"/>
    <xf numFmtId="44" fontId="11" fillId="8" borderId="10" xfId="1" applyFont="1" applyFill="1" applyBorder="1"/>
    <xf numFmtId="0" fontId="13" fillId="9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vertical="center"/>
    </xf>
    <xf numFmtId="0" fontId="18" fillId="2" borderId="2" xfId="0" quotePrefix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0" fillId="0" borderId="0" xfId="0" applyFont="1"/>
    <xf numFmtId="164" fontId="0" fillId="0" borderId="0" xfId="0" applyNumberFormat="1" applyFont="1" applyAlignment="1">
      <alignment vertical="center"/>
    </xf>
    <xf numFmtId="4" fontId="20" fillId="2" borderId="6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left"/>
    </xf>
    <xf numFmtId="44" fontId="11" fillId="8" borderId="0" xfId="1" applyFont="1" applyFill="1" applyBorder="1"/>
    <xf numFmtId="0" fontId="23" fillId="0" borderId="0" xfId="0" applyFont="1"/>
    <xf numFmtId="4" fontId="23" fillId="0" borderId="0" xfId="0" applyNumberFormat="1" applyFont="1"/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4" fontId="20" fillId="2" borderId="9" xfId="0" applyNumberFormat="1" applyFont="1" applyFill="1" applyBorder="1" applyAlignment="1">
      <alignment horizontal="right" vertical="center" wrapText="1"/>
    </xf>
    <xf numFmtId="0" fontId="24" fillId="0" borderId="0" xfId="0" applyFont="1"/>
    <xf numFmtId="164" fontId="24" fillId="0" borderId="0" xfId="0" applyNumberFormat="1" applyFont="1"/>
    <xf numFmtId="0" fontId="25" fillId="2" borderId="1" xfId="0" applyFont="1" applyFill="1" applyBorder="1" applyAlignment="1">
      <alignment vertical="center"/>
    </xf>
    <xf numFmtId="164" fontId="26" fillId="2" borderId="2" xfId="0" applyNumberFormat="1" applyFont="1" applyFill="1" applyBorder="1" applyAlignment="1">
      <alignment vertical="center"/>
    </xf>
    <xf numFmtId="4" fontId="25" fillId="2" borderId="2" xfId="0" applyNumberFormat="1" applyFont="1" applyFill="1" applyBorder="1" applyAlignment="1">
      <alignment horizontal="right" vertical="center"/>
    </xf>
    <xf numFmtId="4" fontId="25" fillId="2" borderId="3" xfId="0" applyNumberFormat="1" applyFont="1" applyFill="1" applyBorder="1" applyAlignment="1">
      <alignment horizontal="right" vertical="center"/>
    </xf>
    <xf numFmtId="167" fontId="21" fillId="2" borderId="2" xfId="0" applyNumberFormat="1" applyFont="1" applyFill="1" applyBorder="1" applyAlignment="1">
      <alignment vertical="center"/>
    </xf>
    <xf numFmtId="167" fontId="27" fillId="0" borderId="10" xfId="0" applyNumberFormat="1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44" fontId="0" fillId="0" borderId="0" xfId="0" applyNumberFormat="1"/>
    <xf numFmtId="164" fontId="17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wrapText="1"/>
    </xf>
    <xf numFmtId="167" fontId="20" fillId="3" borderId="10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8" fillId="2" borderId="2" xfId="0" quotePrefix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67" fontId="20" fillId="12" borderId="10" xfId="0" applyNumberFormat="1" applyFont="1" applyFill="1" applyBorder="1" applyAlignment="1">
      <alignment horizontal="right" vertical="center" wrapText="1"/>
    </xf>
    <xf numFmtId="0" fontId="13" fillId="11" borderId="10" xfId="0" applyFont="1" applyFill="1" applyBorder="1" applyAlignment="1">
      <alignment horizontal="center" vertical="center" wrapText="1"/>
    </xf>
    <xf numFmtId="167" fontId="20" fillId="2" borderId="6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30" fillId="3" borderId="5" xfId="0" applyFont="1" applyFill="1" applyBorder="1" applyAlignment="1">
      <alignment horizontal="center" vertical="center" wrapText="1"/>
    </xf>
    <xf numFmtId="4" fontId="19" fillId="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167" fontId="21" fillId="2" borderId="2" xfId="0" applyNumberFormat="1" applyFont="1" applyFill="1" applyBorder="1" applyAlignment="1">
      <alignment horizontal="right" vertical="center"/>
    </xf>
    <xf numFmtId="167" fontId="20" fillId="5" borderId="10" xfId="0" applyNumberFormat="1" applyFont="1" applyFill="1" applyBorder="1" applyAlignment="1">
      <alignment horizontal="right" vertical="center" wrapText="1"/>
    </xf>
    <xf numFmtId="40" fontId="13" fillId="9" borderId="0" xfId="0" applyNumberFormat="1" applyFont="1" applyFill="1" applyBorder="1" applyAlignment="1">
      <alignment horizontal="left" vertical="center" wrapText="1"/>
    </xf>
    <xf numFmtId="168" fontId="29" fillId="0" borderId="0" xfId="0" applyNumberFormat="1" applyFont="1"/>
    <xf numFmtId="165" fontId="11" fillId="0" borderId="0" xfId="1" applyNumberFormat="1" applyFont="1"/>
    <xf numFmtId="44" fontId="31" fillId="0" borderId="0" xfId="1" applyFont="1" applyAlignment="1"/>
    <xf numFmtId="0" fontId="31" fillId="0" borderId="0" xfId="0" applyFont="1" applyAlignment="1"/>
    <xf numFmtId="44" fontId="6" fillId="9" borderId="0" xfId="1" applyFont="1" applyFill="1" applyBorder="1"/>
    <xf numFmtId="167" fontId="20" fillId="12" borderId="8" xfId="0" applyNumberFormat="1" applyFont="1" applyFill="1" applyBorder="1" applyAlignment="1">
      <alignment horizontal="right" vertical="center" wrapText="1"/>
    </xf>
    <xf numFmtId="165" fontId="15" fillId="9" borderId="0" xfId="1" applyNumberFormat="1" applyFont="1" applyFill="1" applyBorder="1"/>
    <xf numFmtId="165" fontId="15" fillId="8" borderId="0" xfId="1" applyNumberFormat="1" applyFont="1" applyFill="1" applyBorder="1"/>
    <xf numFmtId="165" fontId="15" fillId="9" borderId="0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" fontId="32" fillId="0" borderId="0" xfId="0" applyNumberFormat="1" applyFont="1" applyAlignment="1">
      <alignment horizontal="right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4" fontId="32" fillId="0" borderId="0" xfId="0" applyNumberFormat="1" applyFont="1" applyAlignment="1">
      <alignment wrapText="1"/>
    </xf>
    <xf numFmtId="167" fontId="27" fillId="0" borderId="0" xfId="0" applyNumberFormat="1" applyFont="1" applyBorder="1" applyAlignment="1">
      <alignment vertical="center"/>
    </xf>
    <xf numFmtId="0" fontId="17" fillId="5" borderId="10" xfId="0" applyFont="1" applyFill="1" applyBorder="1" applyAlignment="1">
      <alignment horizontal="left" vertical="center" wrapText="1"/>
    </xf>
    <xf numFmtId="167" fontId="27" fillId="0" borderId="8" xfId="0" applyNumberFormat="1" applyFont="1" applyBorder="1" applyAlignment="1">
      <alignment vertical="center"/>
    </xf>
    <xf numFmtId="167" fontId="20" fillId="12" borderId="0" xfId="0" applyNumberFormat="1" applyFont="1" applyFill="1" applyBorder="1" applyAlignment="1">
      <alignment horizontal="right" vertical="center" wrapText="1"/>
    </xf>
    <xf numFmtId="0" fontId="16" fillId="5" borderId="10" xfId="0" applyFont="1" applyFill="1" applyBorder="1" applyAlignment="1">
      <alignment horizontal="center" vertical="center" wrapText="1"/>
    </xf>
    <xf numFmtId="164" fontId="17" fillId="5" borderId="10" xfId="0" applyNumberFormat="1" applyFont="1" applyFill="1" applyBorder="1" applyAlignment="1">
      <alignment horizontal="center" vertical="center" wrapText="1"/>
    </xf>
    <xf numFmtId="44" fontId="11" fillId="9" borderId="0" xfId="0" applyNumberFormat="1" applyFont="1" applyFill="1" applyBorder="1"/>
    <xf numFmtId="0" fontId="17" fillId="13" borderId="10" xfId="0" applyFont="1" applyFill="1" applyBorder="1" applyAlignment="1">
      <alignment horizontal="left" vertical="center" wrapText="1"/>
    </xf>
    <xf numFmtId="0" fontId="13" fillId="12" borderId="5" xfId="0" applyFont="1" applyFill="1" applyBorder="1" applyAlignment="1">
      <alignment horizontal="center" vertical="center" wrapText="1"/>
    </xf>
    <xf numFmtId="164" fontId="17" fillId="12" borderId="10" xfId="0" applyNumberFormat="1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left" vertical="center" wrapText="1"/>
    </xf>
    <xf numFmtId="167" fontId="27" fillId="5" borderId="10" xfId="0" applyNumberFormat="1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7" fontId="27" fillId="0" borderId="10" xfId="0" applyNumberFormat="1" applyFont="1" applyFill="1" applyBorder="1" applyAlignment="1">
      <alignment vertical="center"/>
    </xf>
    <xf numFmtId="167" fontId="2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12" borderId="10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17" fillId="5" borderId="10" xfId="0" quotePrefix="1" applyFont="1" applyFill="1" applyBorder="1" applyAlignment="1">
      <alignment horizontal="center" vertical="center" wrapText="1"/>
    </xf>
    <xf numFmtId="44" fontId="15" fillId="5" borderId="0" xfId="1" applyFont="1" applyFill="1" applyBorder="1"/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4" fontId="15" fillId="9" borderId="0" xfId="1" applyFont="1" applyFill="1" applyBorder="1" applyAlignment="1">
      <alignment horizontal="right"/>
    </xf>
    <xf numFmtId="44" fontId="15" fillId="14" borderId="0" xfId="1" applyFont="1" applyFill="1" applyBorder="1" applyAlignment="1">
      <alignment horizontal="right"/>
    </xf>
    <xf numFmtId="44" fontId="11" fillId="9" borderId="11" xfId="0" applyNumberFormat="1" applyFont="1" applyFill="1" applyBorder="1" applyAlignment="1">
      <alignment horizontal="right"/>
    </xf>
    <xf numFmtId="165" fontId="8" fillId="7" borderId="0" xfId="0" applyNumberFormat="1" applyFont="1" applyFill="1" applyAlignment="1">
      <alignment horizontal="right"/>
    </xf>
    <xf numFmtId="168" fontId="2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4" fontId="15" fillId="13" borderId="0" xfId="1" applyFont="1" applyFill="1" applyBorder="1" applyAlignment="1">
      <alignment horizontal="right"/>
    </xf>
    <xf numFmtId="167" fontId="15" fillId="0" borderId="0" xfId="0" applyNumberFormat="1" applyFont="1" applyAlignment="1">
      <alignment vertical="center"/>
    </xf>
    <xf numFmtId="167" fontId="27" fillId="0" borderId="13" xfId="0" applyNumberFormat="1" applyFont="1" applyBorder="1" applyAlignment="1">
      <alignment vertical="center"/>
    </xf>
    <xf numFmtId="167" fontId="20" fillId="3" borderId="13" xfId="0" applyNumberFormat="1" applyFont="1" applyFill="1" applyBorder="1" applyAlignment="1">
      <alignment horizontal="right" vertical="center" wrapText="1"/>
    </xf>
    <xf numFmtId="167" fontId="2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/>
    <xf numFmtId="0" fontId="36" fillId="12" borderId="5" xfId="0" applyFont="1" applyFill="1" applyBorder="1" applyAlignment="1">
      <alignment horizontal="center" vertical="center" wrapText="1"/>
    </xf>
    <xf numFmtId="0" fontId="17" fillId="12" borderId="10" xfId="0" quotePrefix="1" applyFont="1" applyFill="1" applyBorder="1" applyAlignment="1">
      <alignment horizontal="center" vertical="center" wrapText="1"/>
    </xf>
    <xf numFmtId="44" fontId="15" fillId="15" borderId="0" xfId="1" applyFont="1" applyFill="1" applyBorder="1"/>
    <xf numFmtId="0" fontId="38" fillId="5" borderId="0" xfId="0" applyFont="1" applyFill="1"/>
    <xf numFmtId="0" fontId="38" fillId="15" borderId="0" xfId="0" applyFont="1" applyFill="1"/>
    <xf numFmtId="0" fontId="38" fillId="14" borderId="0" xfId="0" applyFont="1" applyFill="1" applyBorder="1"/>
    <xf numFmtId="167" fontId="20" fillId="12" borderId="8" xfId="0" applyNumberFormat="1" applyFont="1" applyFill="1" applyBorder="1" applyAlignment="1">
      <alignment horizontal="right" wrapText="1"/>
    </xf>
    <xf numFmtId="167" fontId="20" fillId="2" borderId="6" xfId="0" applyNumberFormat="1" applyFont="1" applyFill="1" applyBorder="1" applyAlignment="1">
      <alignment horizontal="right" wrapText="1"/>
    </xf>
    <xf numFmtId="44" fontId="38" fillId="5" borderId="0" xfId="0" applyNumberFormat="1" applyFont="1" applyFill="1"/>
    <xf numFmtId="44" fontId="38" fillId="13" borderId="0" xfId="0" applyNumberFormat="1" applyFont="1" applyFill="1"/>
    <xf numFmtId="44" fontId="38" fillId="15" borderId="0" xfId="0" applyNumberFormat="1" applyFont="1" applyFill="1"/>
    <xf numFmtId="44" fontId="37" fillId="15" borderId="0" xfId="1" applyNumberFormat="1" applyFont="1" applyFill="1" applyBorder="1" applyAlignment="1">
      <alignment horizontal="right"/>
    </xf>
    <xf numFmtId="44" fontId="38" fillId="14" borderId="0" xfId="0" applyNumberFormat="1" applyFont="1" applyFill="1"/>
    <xf numFmtId="0" fontId="39" fillId="0" borderId="0" xfId="0" applyFont="1" applyAlignment="1">
      <alignment vertical="center"/>
    </xf>
    <xf numFmtId="10" fontId="23" fillId="0" borderId="0" xfId="0" applyNumberFormat="1" applyFont="1"/>
    <xf numFmtId="44" fontId="0" fillId="14" borderId="0" xfId="1" applyFont="1" applyFill="1"/>
    <xf numFmtId="0" fontId="38" fillId="14" borderId="0" xfId="0" applyFont="1" applyFill="1"/>
    <xf numFmtId="0" fontId="39" fillId="5" borderId="0" xfId="0" applyFont="1" applyFill="1"/>
    <xf numFmtId="0" fontId="39" fillId="13" borderId="0" xfId="0" applyFont="1" applyFill="1"/>
    <xf numFmtId="0" fontId="40" fillId="0" borderId="0" xfId="0" applyFont="1" applyAlignment="1">
      <alignment vertical="center"/>
    </xf>
    <xf numFmtId="0" fontId="31" fillId="0" borderId="0" xfId="0" applyFont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ca-ES"/>
            </a:pPr>
            <a:r>
              <a:rPr lang="en-US"/>
              <a:t>Evolució</a:t>
            </a:r>
            <a:r>
              <a:rPr lang="en-US" baseline="0"/>
              <a:t> saldo </a:t>
            </a:r>
            <a:r>
              <a:rPr lang="en-US"/>
              <a:t>total 2013-2014 (€)</a:t>
            </a:r>
          </a:p>
        </c:rich>
      </c:tx>
    </c:title>
    <c:plotArea>
      <c:layout>
        <c:manualLayout>
          <c:layoutTarget val="inner"/>
          <c:xMode val="edge"/>
          <c:yMode val="edge"/>
          <c:x val="9.5274455988899553E-2"/>
          <c:y val="0.12750772428830237"/>
          <c:w val="0.8491791804712937"/>
          <c:h val="0.80263879679341565"/>
        </c:manualLayout>
      </c:layout>
      <c:scatterChart>
        <c:scatterStyle val="lineMarker"/>
        <c:ser>
          <c:idx val="0"/>
          <c:order val="0"/>
          <c:tx>
            <c:strRef>
              <c:f>'Saldo 2013-2014'!$A$5</c:f>
              <c:strCache>
                <c:ptCount val="1"/>
                <c:pt idx="0">
                  <c:v>total €</c:v>
                </c:pt>
              </c:strCache>
            </c:strRef>
          </c:tx>
          <c:xVal>
            <c:numRef>
              <c:f>'Saldo 2013-2014'!$C$1:$O$1</c:f>
              <c:numCache>
                <c:formatCode>dd\-mm\-yy;@</c:formatCode>
                <c:ptCount val="13"/>
                <c:pt idx="0">
                  <c:v>41517</c:v>
                </c:pt>
                <c:pt idx="1">
                  <c:v>41547</c:v>
                </c:pt>
                <c:pt idx="2">
                  <c:v>41578</c:v>
                </c:pt>
                <c:pt idx="3">
                  <c:v>41608</c:v>
                </c:pt>
                <c:pt idx="4">
                  <c:v>41639</c:v>
                </c:pt>
                <c:pt idx="5">
                  <c:v>41670</c:v>
                </c:pt>
                <c:pt idx="6">
                  <c:v>41698</c:v>
                </c:pt>
                <c:pt idx="7">
                  <c:v>41729</c:v>
                </c:pt>
                <c:pt idx="8">
                  <c:v>41759</c:v>
                </c:pt>
                <c:pt idx="9">
                  <c:v>41790</c:v>
                </c:pt>
                <c:pt idx="10">
                  <c:v>41820</c:v>
                </c:pt>
                <c:pt idx="11">
                  <c:v>41851</c:v>
                </c:pt>
                <c:pt idx="12">
                  <c:v>41882</c:v>
                </c:pt>
              </c:numCache>
            </c:numRef>
          </c:xVal>
          <c:yVal>
            <c:numRef>
              <c:f>'Saldo 2013-2014'!$C$5:$O$5</c:f>
              <c:numCache>
                <c:formatCode>#,##0.00</c:formatCode>
                <c:ptCount val="13"/>
                <c:pt idx="0">
                  <c:v>20328.8</c:v>
                </c:pt>
                <c:pt idx="1">
                  <c:v>32911.35</c:v>
                </c:pt>
                <c:pt idx="2">
                  <c:v>30264.250000000018</c:v>
                </c:pt>
                <c:pt idx="3">
                  <c:v>28285.670000000035</c:v>
                </c:pt>
                <c:pt idx="4">
                  <c:v>25323.360000000041</c:v>
                </c:pt>
                <c:pt idx="5">
                  <c:v>21735.210000000046</c:v>
                </c:pt>
                <c:pt idx="6">
                  <c:v>19412.070000000051</c:v>
                </c:pt>
                <c:pt idx="7">
                  <c:v>18719.440000000057</c:v>
                </c:pt>
                <c:pt idx="8">
                  <c:v>18951.950000000066</c:v>
                </c:pt>
                <c:pt idx="9">
                  <c:v>16953.930000000069</c:v>
                </c:pt>
                <c:pt idx="10">
                  <c:v>31717.650000000187</c:v>
                </c:pt>
                <c:pt idx="11">
                  <c:v>31751.600000000191</c:v>
                </c:pt>
                <c:pt idx="12">
                  <c:v>31776.900000000191</c:v>
                </c:pt>
              </c:numCache>
            </c:numRef>
          </c:yVal>
        </c:ser>
        <c:axId val="51488640"/>
        <c:axId val="69323008"/>
      </c:scatterChart>
      <c:valAx>
        <c:axId val="51488640"/>
        <c:scaling>
          <c:orientation val="minMax"/>
          <c:min val="41500"/>
        </c:scaling>
        <c:axPos val="b"/>
        <c:majorGridlines/>
        <c:numFmt formatCode="dd\-mm\-yy;@" sourceLinked="1"/>
        <c:minorTickMark val="in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69323008"/>
        <c:crosses val="autoZero"/>
        <c:crossBetween val="midCat"/>
      </c:valAx>
      <c:valAx>
        <c:axId val="6932300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51488640"/>
        <c:crosses val="autoZero"/>
        <c:crossBetween val="midCat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ca-ES"/>
            </a:pPr>
            <a:r>
              <a:rPr lang="en-US"/>
              <a:t>Evolució</a:t>
            </a:r>
            <a:r>
              <a:rPr lang="en-US" baseline="0"/>
              <a:t> saldo </a:t>
            </a:r>
            <a:r>
              <a:rPr lang="en-US"/>
              <a:t>total 2009-2014 (€)</a:t>
            </a:r>
          </a:p>
        </c:rich>
      </c:tx>
    </c:title>
    <c:plotArea>
      <c:layout>
        <c:manualLayout>
          <c:layoutTarget val="inner"/>
          <c:xMode val="edge"/>
          <c:yMode val="edge"/>
          <c:x val="3.5740283478560612E-2"/>
          <c:y val="0.12750772428830237"/>
          <c:w val="0.95487826119090369"/>
          <c:h val="0.80263879679341565"/>
        </c:manualLayout>
      </c:layout>
      <c:scatterChart>
        <c:scatterStyle val="lineMarker"/>
        <c:ser>
          <c:idx val="0"/>
          <c:order val="0"/>
          <c:tx>
            <c:v>TOTAL €</c:v>
          </c:tx>
          <c:xVal>
            <c:numRef>
              <c:f>'EVOLUCIÓ SALDO 2009-2014'!$C$1:$BK$1</c:f>
              <c:numCache>
                <c:formatCode>dd\-mm\-yy;@</c:formatCode>
                <c:ptCount val="61"/>
                <c:pt idx="0">
                  <c:v>40056</c:v>
                </c:pt>
                <c:pt idx="1">
                  <c:v>40086</c:v>
                </c:pt>
                <c:pt idx="2">
                  <c:v>40117</c:v>
                </c:pt>
                <c:pt idx="3">
                  <c:v>40147</c:v>
                </c:pt>
                <c:pt idx="4">
                  <c:v>40178</c:v>
                </c:pt>
                <c:pt idx="5">
                  <c:v>40209</c:v>
                </c:pt>
                <c:pt idx="6">
                  <c:v>40237</c:v>
                </c:pt>
                <c:pt idx="7">
                  <c:v>40268</c:v>
                </c:pt>
                <c:pt idx="8">
                  <c:v>40298</c:v>
                </c:pt>
                <c:pt idx="9">
                  <c:v>40329</c:v>
                </c:pt>
                <c:pt idx="10">
                  <c:v>40359</c:v>
                </c:pt>
                <c:pt idx="11">
                  <c:v>40390</c:v>
                </c:pt>
                <c:pt idx="12">
                  <c:v>40421</c:v>
                </c:pt>
                <c:pt idx="13">
                  <c:v>40451</c:v>
                </c:pt>
                <c:pt idx="14">
                  <c:v>40482</c:v>
                </c:pt>
                <c:pt idx="15">
                  <c:v>40512</c:v>
                </c:pt>
                <c:pt idx="16">
                  <c:v>40543</c:v>
                </c:pt>
                <c:pt idx="17">
                  <c:v>40574</c:v>
                </c:pt>
                <c:pt idx="18">
                  <c:v>40602</c:v>
                </c:pt>
                <c:pt idx="19">
                  <c:v>40633</c:v>
                </c:pt>
                <c:pt idx="20">
                  <c:v>40663</c:v>
                </c:pt>
                <c:pt idx="21">
                  <c:v>40694</c:v>
                </c:pt>
                <c:pt idx="22">
                  <c:v>40724</c:v>
                </c:pt>
                <c:pt idx="23">
                  <c:v>40755</c:v>
                </c:pt>
                <c:pt idx="24">
                  <c:v>40786</c:v>
                </c:pt>
                <c:pt idx="25">
                  <c:v>40816</c:v>
                </c:pt>
                <c:pt idx="26">
                  <c:v>40847</c:v>
                </c:pt>
                <c:pt idx="27">
                  <c:v>40877</c:v>
                </c:pt>
                <c:pt idx="28">
                  <c:v>40908</c:v>
                </c:pt>
                <c:pt idx="29">
                  <c:v>40939</c:v>
                </c:pt>
                <c:pt idx="30">
                  <c:v>40967</c:v>
                </c:pt>
                <c:pt idx="31">
                  <c:v>40999</c:v>
                </c:pt>
                <c:pt idx="32">
                  <c:v>41029</c:v>
                </c:pt>
                <c:pt idx="33">
                  <c:v>41060</c:v>
                </c:pt>
                <c:pt idx="34">
                  <c:v>41090</c:v>
                </c:pt>
                <c:pt idx="35">
                  <c:v>41121</c:v>
                </c:pt>
                <c:pt idx="36">
                  <c:v>41152</c:v>
                </c:pt>
                <c:pt idx="37">
                  <c:v>41182</c:v>
                </c:pt>
                <c:pt idx="38">
                  <c:v>41213</c:v>
                </c:pt>
                <c:pt idx="39">
                  <c:v>41243</c:v>
                </c:pt>
                <c:pt idx="40">
                  <c:v>41274</c:v>
                </c:pt>
                <c:pt idx="41">
                  <c:v>41305</c:v>
                </c:pt>
                <c:pt idx="42">
                  <c:v>41333</c:v>
                </c:pt>
                <c:pt idx="43">
                  <c:v>41364</c:v>
                </c:pt>
                <c:pt idx="44">
                  <c:v>41394</c:v>
                </c:pt>
                <c:pt idx="45">
                  <c:v>41425</c:v>
                </c:pt>
                <c:pt idx="46">
                  <c:v>41455</c:v>
                </c:pt>
                <c:pt idx="47">
                  <c:v>41486</c:v>
                </c:pt>
                <c:pt idx="48">
                  <c:v>41517</c:v>
                </c:pt>
                <c:pt idx="49">
                  <c:v>41547</c:v>
                </c:pt>
                <c:pt idx="50">
                  <c:v>41578</c:v>
                </c:pt>
                <c:pt idx="51">
                  <c:v>41608</c:v>
                </c:pt>
                <c:pt idx="52">
                  <c:v>41639</c:v>
                </c:pt>
                <c:pt idx="53">
                  <c:v>41670</c:v>
                </c:pt>
                <c:pt idx="54">
                  <c:v>41698</c:v>
                </c:pt>
                <c:pt idx="55">
                  <c:v>41729</c:v>
                </c:pt>
                <c:pt idx="56">
                  <c:v>41759</c:v>
                </c:pt>
                <c:pt idx="57">
                  <c:v>41790</c:v>
                </c:pt>
                <c:pt idx="58">
                  <c:v>41820</c:v>
                </c:pt>
                <c:pt idx="59">
                  <c:v>41851</c:v>
                </c:pt>
                <c:pt idx="60">
                  <c:v>41882</c:v>
                </c:pt>
              </c:numCache>
            </c:numRef>
          </c:xVal>
          <c:yVal>
            <c:numRef>
              <c:f>'EVOLUCIÓ SALDO 2009-2014'!$C$5:$BK$5</c:f>
              <c:numCache>
                <c:formatCode>#,##0.00</c:formatCode>
                <c:ptCount val="61"/>
                <c:pt idx="0">
                  <c:v>16123.59</c:v>
                </c:pt>
                <c:pt idx="1">
                  <c:v>42373.59</c:v>
                </c:pt>
                <c:pt idx="2">
                  <c:v>40572.080000000002</c:v>
                </c:pt>
                <c:pt idx="3">
                  <c:v>31652.900000000009</c:v>
                </c:pt>
                <c:pt idx="4">
                  <c:v>38775.080000000089</c:v>
                </c:pt>
                <c:pt idx="5">
                  <c:v>24566.560000000089</c:v>
                </c:pt>
                <c:pt idx="6">
                  <c:v>23765.410000000091</c:v>
                </c:pt>
                <c:pt idx="7">
                  <c:v>24105.41000000008</c:v>
                </c:pt>
                <c:pt idx="8">
                  <c:v>22358.720000000067</c:v>
                </c:pt>
                <c:pt idx="9">
                  <c:v>22155.930000000073</c:v>
                </c:pt>
                <c:pt idx="10">
                  <c:v>13081.400000000071</c:v>
                </c:pt>
                <c:pt idx="11">
                  <c:v>29999.299999999996</c:v>
                </c:pt>
                <c:pt idx="12">
                  <c:v>29619.719999999998</c:v>
                </c:pt>
                <c:pt idx="13">
                  <c:v>31138.569999999996</c:v>
                </c:pt>
                <c:pt idx="14">
                  <c:v>30529.739999999987</c:v>
                </c:pt>
                <c:pt idx="15">
                  <c:v>27767.459999999992</c:v>
                </c:pt>
                <c:pt idx="16">
                  <c:v>31060.05000000001</c:v>
                </c:pt>
                <c:pt idx="17">
                  <c:v>29753.090000000029</c:v>
                </c:pt>
                <c:pt idx="18">
                  <c:v>31936.350000000031</c:v>
                </c:pt>
                <c:pt idx="19">
                  <c:v>28051.12000000005</c:v>
                </c:pt>
                <c:pt idx="20">
                  <c:v>31065.000000000062</c:v>
                </c:pt>
                <c:pt idx="21">
                  <c:v>11175.810000000061</c:v>
                </c:pt>
                <c:pt idx="22">
                  <c:v>8761.2000000000608</c:v>
                </c:pt>
                <c:pt idx="23">
                  <c:v>7976.00000000006</c:v>
                </c:pt>
                <c:pt idx="24">
                  <c:v>7149.7199999999993</c:v>
                </c:pt>
                <c:pt idx="25">
                  <c:v>13220.549999999997</c:v>
                </c:pt>
                <c:pt idx="26">
                  <c:v>12334.61</c:v>
                </c:pt>
                <c:pt idx="27">
                  <c:v>13175.63</c:v>
                </c:pt>
                <c:pt idx="28">
                  <c:v>14146.76</c:v>
                </c:pt>
                <c:pt idx="29">
                  <c:v>14722.019999999999</c:v>
                </c:pt>
                <c:pt idx="30">
                  <c:v>13985.51</c:v>
                </c:pt>
                <c:pt idx="31">
                  <c:v>14338.839999999993</c:v>
                </c:pt>
                <c:pt idx="32">
                  <c:v>14396.729999999985</c:v>
                </c:pt>
                <c:pt idx="33">
                  <c:v>15766.279999999981</c:v>
                </c:pt>
                <c:pt idx="34">
                  <c:v>13525.06999999998</c:v>
                </c:pt>
                <c:pt idx="35">
                  <c:v>11439.989999999978</c:v>
                </c:pt>
                <c:pt idx="36">
                  <c:v>16797.859999999979</c:v>
                </c:pt>
                <c:pt idx="37">
                  <c:v>16495.869999999981</c:v>
                </c:pt>
                <c:pt idx="38">
                  <c:v>17221.87999999999</c:v>
                </c:pt>
                <c:pt idx="39">
                  <c:v>15477.159999999991</c:v>
                </c:pt>
                <c:pt idx="40">
                  <c:v>15676.599999999988</c:v>
                </c:pt>
                <c:pt idx="41">
                  <c:v>16989.479999999985</c:v>
                </c:pt>
                <c:pt idx="42">
                  <c:v>17358.889999999992</c:v>
                </c:pt>
                <c:pt idx="43">
                  <c:v>14859.789999999995</c:v>
                </c:pt>
                <c:pt idx="44">
                  <c:v>13486.750000000004</c:v>
                </c:pt>
                <c:pt idx="45">
                  <c:v>14023.720000000003</c:v>
                </c:pt>
                <c:pt idx="46">
                  <c:v>17644.350000000017</c:v>
                </c:pt>
                <c:pt idx="47">
                  <c:v>19148.329999999994</c:v>
                </c:pt>
                <c:pt idx="48">
                  <c:v>20328.799999999996</c:v>
                </c:pt>
                <c:pt idx="49">
                  <c:v>32911.35</c:v>
                </c:pt>
                <c:pt idx="50">
                  <c:v>30264.250000000018</c:v>
                </c:pt>
                <c:pt idx="51">
                  <c:v>28285.670000000035</c:v>
                </c:pt>
                <c:pt idx="52">
                  <c:v>25323.360000000041</c:v>
                </c:pt>
                <c:pt idx="53">
                  <c:v>21735.210000000046</c:v>
                </c:pt>
                <c:pt idx="54">
                  <c:v>19412.070000000051</c:v>
                </c:pt>
                <c:pt idx="55">
                  <c:v>18719.440000000057</c:v>
                </c:pt>
                <c:pt idx="56">
                  <c:v>18951.950000000066</c:v>
                </c:pt>
                <c:pt idx="57">
                  <c:v>16953.930000000069</c:v>
                </c:pt>
                <c:pt idx="58">
                  <c:v>31717.650000000187</c:v>
                </c:pt>
                <c:pt idx="59">
                  <c:v>31751.600000000191</c:v>
                </c:pt>
                <c:pt idx="60">
                  <c:v>31776.900000000191</c:v>
                </c:pt>
              </c:numCache>
            </c:numRef>
          </c:yVal>
        </c:ser>
        <c:axId val="70367488"/>
        <c:axId val="75665792"/>
      </c:scatterChart>
      <c:valAx>
        <c:axId val="70367488"/>
        <c:scaling>
          <c:orientation val="minMax"/>
          <c:max val="42000"/>
          <c:min val="40050"/>
        </c:scaling>
        <c:axPos val="b"/>
        <c:majorGridlines/>
        <c:numFmt formatCode="dd\-mm\-yy;@" sourceLinked="1"/>
        <c:minorTickMark val="in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75665792"/>
        <c:crosses val="autoZero"/>
        <c:crossBetween val="midCat"/>
      </c:valAx>
      <c:valAx>
        <c:axId val="75665792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70367488"/>
        <c:crosses val="autoZero"/>
        <c:crossBetween val="midCat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177799</xdr:rowOff>
    </xdr:from>
    <xdr:to>
      <xdr:col>17</xdr:col>
      <xdr:colOff>361950</xdr:colOff>
      <xdr:row>28</xdr:row>
      <xdr:rowOff>15875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5</xdr:row>
      <xdr:rowOff>177798</xdr:rowOff>
    </xdr:from>
    <xdr:to>
      <xdr:col>65</xdr:col>
      <xdr:colOff>638175</xdr:colOff>
      <xdr:row>28</xdr:row>
      <xdr:rowOff>190499</xdr:rowOff>
    </xdr:to>
    <xdr:graphicFrame macro="">
      <xdr:nvGraphicFramePr>
        <xdr:cNvPr id="2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AGATS/IMPAGATS%202013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L IMPAGATS"/>
      <sheetName val="RESUM IMPAGATS"/>
    </sheetNames>
    <sheetDataSet>
      <sheetData sheetId="0"/>
      <sheetData sheetId="1">
        <row r="27">
          <cell r="W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CF1100"/>
  <sheetViews>
    <sheetView tabSelected="1" zoomScaleNormal="100" workbookViewId="0">
      <pane xSplit="5" ySplit="1" topLeftCell="BN904" activePane="bottomRight" state="frozen"/>
      <selection pane="topRight" activeCell="F1" sqref="F1"/>
      <selection pane="bottomLeft" activeCell="A2" sqref="A2"/>
      <selection pane="bottomRight" activeCell="A1042" sqref="A1042"/>
    </sheetView>
  </sheetViews>
  <sheetFormatPr defaultColWidth="11.42578125" defaultRowHeight="15"/>
  <cols>
    <col min="1" max="1" width="6.7109375" style="11" customWidth="1"/>
    <col min="2" max="2" width="7.7109375" style="45" customWidth="1"/>
    <col min="3" max="3" width="39.140625" style="38" customWidth="1"/>
    <col min="4" max="4" width="13.140625" style="72" customWidth="1"/>
    <col min="5" max="5" width="11.28515625" style="38" customWidth="1"/>
    <col min="6" max="7" width="8.7109375" style="38" hidden="1" customWidth="1"/>
    <col min="8" max="8" width="9.7109375" style="38" hidden="1" customWidth="1"/>
    <col min="9" max="9" width="10.140625" style="38" hidden="1" customWidth="1"/>
    <col min="10" max="10" width="10.7109375" style="38" hidden="1" customWidth="1"/>
    <col min="11" max="11" width="8.7109375" style="38" hidden="1" customWidth="1"/>
    <col min="12" max="13" width="9.42578125" style="38" hidden="1" customWidth="1"/>
    <col min="14" max="14" width="9" style="38" hidden="1" customWidth="1"/>
    <col min="15" max="16" width="9.28515625" style="38" hidden="1" customWidth="1"/>
    <col min="17" max="17" width="9.7109375" style="38" hidden="1" customWidth="1"/>
    <col min="18" max="19" width="8.7109375" style="38" hidden="1" customWidth="1"/>
    <col min="20" max="20" width="10.7109375" style="38" hidden="1" customWidth="1"/>
    <col min="21" max="21" width="9.7109375" style="38" hidden="1" customWidth="1"/>
    <col min="22" max="22" width="7.140625" style="38" hidden="1" customWidth="1"/>
    <col min="23" max="23" width="9.7109375" style="38" hidden="1" customWidth="1"/>
    <col min="24" max="25" width="8.7109375" style="38" hidden="1" customWidth="1"/>
    <col min="26" max="26" width="10.28515625" style="38" hidden="1" customWidth="1"/>
    <col min="27" max="27" width="9.7109375" style="38" hidden="1" customWidth="1"/>
    <col min="28" max="32" width="9.28515625" style="38" hidden="1" customWidth="1"/>
    <col min="33" max="33" width="13.5703125" style="38" hidden="1" customWidth="1"/>
    <col min="34" max="34" width="11.7109375" style="38" hidden="1" customWidth="1"/>
    <col min="35" max="36" width="10.7109375" style="38" hidden="1" customWidth="1"/>
    <col min="37" max="43" width="8.7109375" style="38" hidden="1" customWidth="1"/>
    <col min="44" max="44" width="11.42578125" style="38" hidden="1" customWidth="1"/>
    <col min="45" max="45" width="7.140625" style="38" hidden="1" customWidth="1"/>
    <col min="46" max="47" width="9.85546875" style="38" hidden="1" customWidth="1"/>
    <col min="48" max="48" width="10" style="38" hidden="1" customWidth="1"/>
    <col min="49" max="49" width="9.28515625" style="38" hidden="1" customWidth="1"/>
    <col min="50" max="52" width="10.28515625" style="38" hidden="1" customWidth="1"/>
    <col min="53" max="53" width="8.7109375" style="38" hidden="1" customWidth="1"/>
    <col min="54" max="54" width="9.140625" style="38" hidden="1" customWidth="1"/>
    <col min="55" max="55" width="10.7109375" style="38" hidden="1" customWidth="1"/>
    <col min="56" max="56" width="7.42578125" style="38" hidden="1" customWidth="1"/>
    <col min="57" max="57" width="7.7109375" style="38" hidden="1" customWidth="1"/>
    <col min="58" max="58" width="8.7109375" style="38" hidden="1" customWidth="1"/>
    <col min="59" max="60" width="9.140625" style="38" hidden="1" customWidth="1"/>
    <col min="61" max="61" width="9.140625" style="44" hidden="1" customWidth="1"/>
    <col min="62" max="62" width="7.7109375" style="38" hidden="1" customWidth="1"/>
    <col min="63" max="63" width="7.85546875" style="38" hidden="1" customWidth="1"/>
    <col min="64" max="65" width="9.140625" style="38" hidden="1" customWidth="1"/>
    <col min="66" max="66" width="7.7109375" style="38" customWidth="1"/>
    <col min="67" max="68" width="9.5703125" style="38" customWidth="1"/>
    <col min="69" max="71" width="10.7109375" style="38" customWidth="1"/>
    <col min="72" max="72" width="10.28515625" style="38" customWidth="1"/>
    <col min="73" max="73" width="10.7109375" style="38" customWidth="1"/>
    <col min="74" max="74" width="11.7109375" style="38" customWidth="1"/>
    <col min="75" max="82" width="11.42578125" style="38" customWidth="1"/>
    <col min="83" max="16384" width="11.42578125" style="38"/>
  </cols>
  <sheetData>
    <row r="1" spans="1:83" ht="39.950000000000003" customHeight="1">
      <c r="A1" s="54" t="s">
        <v>48</v>
      </c>
      <c r="B1" s="55" t="s">
        <v>27</v>
      </c>
      <c r="C1" s="55" t="s">
        <v>18</v>
      </c>
      <c r="D1" s="55" t="s">
        <v>11</v>
      </c>
      <c r="E1" s="55" t="s">
        <v>49</v>
      </c>
      <c r="F1" s="36" t="s">
        <v>53</v>
      </c>
      <c r="G1" s="36" t="s">
        <v>54</v>
      </c>
      <c r="H1" s="36" t="s">
        <v>737</v>
      </c>
      <c r="I1" s="36" t="s">
        <v>738</v>
      </c>
      <c r="J1" s="36" t="s">
        <v>739</v>
      </c>
      <c r="K1" s="36" t="s">
        <v>20</v>
      </c>
      <c r="L1" s="36" t="s">
        <v>28</v>
      </c>
      <c r="M1" s="36" t="s">
        <v>40</v>
      </c>
      <c r="N1" s="36" t="s">
        <v>29</v>
      </c>
      <c r="O1" s="36" t="s">
        <v>30</v>
      </c>
      <c r="P1" s="36" t="s">
        <v>23</v>
      </c>
      <c r="Q1" s="36" t="s">
        <v>56</v>
      </c>
      <c r="R1" s="36" t="s">
        <v>32</v>
      </c>
      <c r="S1" s="36" t="s">
        <v>33</v>
      </c>
      <c r="T1" s="36" t="s">
        <v>57</v>
      </c>
      <c r="U1" s="36" t="s">
        <v>13</v>
      </c>
      <c r="V1" s="36" t="s">
        <v>12</v>
      </c>
      <c r="W1" s="36" t="s">
        <v>35</v>
      </c>
      <c r="X1" s="36" t="s">
        <v>59</v>
      </c>
      <c r="Y1" s="36" t="s">
        <v>34</v>
      </c>
      <c r="Z1" s="36" t="s">
        <v>71</v>
      </c>
      <c r="AA1" s="36" t="s">
        <v>24</v>
      </c>
      <c r="AB1" s="36" t="s">
        <v>99</v>
      </c>
      <c r="AC1" s="36" t="s">
        <v>31</v>
      </c>
      <c r="AD1" s="36" t="s">
        <v>102</v>
      </c>
      <c r="AE1" s="36" t="s">
        <v>103</v>
      </c>
      <c r="AF1" s="36" t="s">
        <v>104</v>
      </c>
      <c r="AG1" s="35" t="s">
        <v>762</v>
      </c>
      <c r="AH1" s="35" t="s">
        <v>78</v>
      </c>
      <c r="AI1" s="35" t="s">
        <v>76</v>
      </c>
      <c r="AJ1" s="35" t="s">
        <v>64</v>
      </c>
      <c r="AK1" s="35" t="s">
        <v>77</v>
      </c>
      <c r="AL1" s="35" t="s">
        <v>60</v>
      </c>
      <c r="AM1" s="35" t="s">
        <v>40</v>
      </c>
      <c r="AN1" s="35" t="s">
        <v>65</v>
      </c>
      <c r="AO1" s="35" t="s">
        <v>73</v>
      </c>
      <c r="AP1" s="35" t="s">
        <v>66</v>
      </c>
      <c r="AQ1" s="35" t="s">
        <v>74</v>
      </c>
      <c r="AR1" s="35" t="s">
        <v>62</v>
      </c>
      <c r="AS1" s="35" t="s">
        <v>56</v>
      </c>
      <c r="AT1" s="35" t="s">
        <v>32</v>
      </c>
      <c r="AU1" s="35" t="s">
        <v>33</v>
      </c>
      <c r="AV1" s="35" t="s">
        <v>57</v>
      </c>
      <c r="AW1" s="35" t="s">
        <v>13</v>
      </c>
      <c r="AX1" s="35" t="s">
        <v>12</v>
      </c>
      <c r="AY1" s="35" t="s">
        <v>35</v>
      </c>
      <c r="AZ1" s="35" t="s">
        <v>59</v>
      </c>
      <c r="BA1" s="35" t="s">
        <v>34</v>
      </c>
      <c r="BB1" s="35" t="s">
        <v>69</v>
      </c>
      <c r="BC1" s="35" t="s">
        <v>24</v>
      </c>
      <c r="BD1" s="35" t="s">
        <v>99</v>
      </c>
      <c r="BE1" s="35" t="s">
        <v>102</v>
      </c>
      <c r="BF1" s="35" t="s">
        <v>103</v>
      </c>
      <c r="BG1" s="35" t="s">
        <v>104</v>
      </c>
      <c r="BH1" s="35" t="s">
        <v>31</v>
      </c>
      <c r="BI1" s="35" t="s">
        <v>63</v>
      </c>
      <c r="BJ1" s="35" t="s">
        <v>14</v>
      </c>
      <c r="BK1" s="35" t="s">
        <v>61</v>
      </c>
      <c r="BL1" s="35" t="s">
        <v>72</v>
      </c>
      <c r="BM1" s="35" t="s">
        <v>179</v>
      </c>
      <c r="BN1" s="35" t="s">
        <v>36</v>
      </c>
      <c r="BO1" s="35" t="s">
        <v>37</v>
      </c>
      <c r="BP1" s="35" t="s">
        <v>38</v>
      </c>
      <c r="BQ1" s="35" t="s">
        <v>75</v>
      </c>
      <c r="BR1" s="35" t="s">
        <v>39</v>
      </c>
      <c r="BS1" s="37" t="s">
        <v>67</v>
      </c>
      <c r="BT1" s="35" t="s">
        <v>26</v>
      </c>
      <c r="BU1" s="35" t="s">
        <v>70</v>
      </c>
      <c r="BV1" s="35" t="s">
        <v>42</v>
      </c>
      <c r="BW1" s="35" t="s">
        <v>41</v>
      </c>
      <c r="BX1" s="35" t="s">
        <v>16</v>
      </c>
      <c r="BY1" s="35" t="s">
        <v>15</v>
      </c>
      <c r="BZ1" s="36" t="s">
        <v>43</v>
      </c>
      <c r="CA1" s="35" t="s">
        <v>44</v>
      </c>
      <c r="CB1" s="19" t="s">
        <v>45</v>
      </c>
      <c r="CC1" s="19" t="s">
        <v>46</v>
      </c>
      <c r="CD1" s="19" t="s">
        <v>47</v>
      </c>
      <c r="CE1" s="19" t="s">
        <v>58</v>
      </c>
    </row>
    <row r="2" spans="1:83" ht="15" hidden="1" customHeight="1">
      <c r="A2" s="39" t="s">
        <v>10</v>
      </c>
      <c r="B2" s="67">
        <v>41436</v>
      </c>
      <c r="C2" s="68" t="s">
        <v>374</v>
      </c>
      <c r="D2" s="80"/>
      <c r="E2" s="69">
        <v>9.85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9">
        <v>9.85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5">
        <f t="shared" ref="CE2:CE42" si="0">E2-SUM(F2:BY2)</f>
        <v>0</v>
      </c>
    </row>
    <row r="3" spans="1:83" ht="15" hidden="1" customHeight="1">
      <c r="A3" s="39" t="s">
        <v>10</v>
      </c>
      <c r="B3" s="67">
        <v>41437</v>
      </c>
      <c r="C3" s="68" t="s">
        <v>396</v>
      </c>
      <c r="D3" s="80"/>
      <c r="E3" s="69">
        <v>45.7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9">
        <v>45.7</v>
      </c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5">
        <f t="shared" si="0"/>
        <v>0</v>
      </c>
    </row>
    <row r="4" spans="1:83" ht="15" hidden="1" customHeight="1">
      <c r="A4" s="39" t="s">
        <v>10</v>
      </c>
      <c r="B4" s="67">
        <v>41437</v>
      </c>
      <c r="C4" s="68" t="s">
        <v>397</v>
      </c>
      <c r="D4" s="80"/>
      <c r="E4" s="69">
        <v>22.85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9">
        <v>22.85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5">
        <f t="shared" si="0"/>
        <v>0</v>
      </c>
    </row>
    <row r="5" spans="1:83" ht="15" hidden="1" customHeight="1">
      <c r="A5" s="39" t="s">
        <v>10</v>
      </c>
      <c r="B5" s="67">
        <v>41437</v>
      </c>
      <c r="C5" s="68" t="s">
        <v>375</v>
      </c>
      <c r="D5" s="80"/>
      <c r="E5" s="69">
        <v>141.1</v>
      </c>
      <c r="F5" s="64"/>
      <c r="G5" s="64"/>
      <c r="H5" s="64"/>
      <c r="I5" s="64"/>
      <c r="J5" s="64"/>
      <c r="K5" s="73">
        <v>30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9">
        <v>111.1</v>
      </c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5">
        <f t="shared" si="0"/>
        <v>0</v>
      </c>
    </row>
    <row r="6" spans="1:83" ht="15" hidden="1" customHeight="1">
      <c r="A6" s="39" t="s">
        <v>10</v>
      </c>
      <c r="B6" s="67">
        <v>41437</v>
      </c>
      <c r="C6" s="68" t="s">
        <v>376</v>
      </c>
      <c r="D6" s="80"/>
      <c r="E6" s="69">
        <v>19.7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9">
        <v>19.7</v>
      </c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5">
        <f t="shared" si="0"/>
        <v>0</v>
      </c>
    </row>
    <row r="7" spans="1:83" ht="15" hidden="1" customHeight="1">
      <c r="A7" s="39" t="s">
        <v>10</v>
      </c>
      <c r="B7" s="67">
        <v>41437</v>
      </c>
      <c r="C7" s="68" t="s">
        <v>377</v>
      </c>
      <c r="D7" s="80"/>
      <c r="E7" s="69">
        <v>45.7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9">
        <v>45.7</v>
      </c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5">
        <f t="shared" si="0"/>
        <v>0</v>
      </c>
    </row>
    <row r="8" spans="1:83" ht="15" hidden="1" customHeight="1">
      <c r="A8" s="39" t="s">
        <v>10</v>
      </c>
      <c r="B8" s="67">
        <v>41437</v>
      </c>
      <c r="C8" s="68" t="s">
        <v>378</v>
      </c>
      <c r="D8" s="80"/>
      <c r="E8" s="69">
        <v>25.3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9">
        <v>25.3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5">
        <f t="shared" si="0"/>
        <v>0</v>
      </c>
    </row>
    <row r="9" spans="1:83" ht="15" hidden="1" customHeight="1">
      <c r="A9" s="39" t="s">
        <v>10</v>
      </c>
      <c r="B9" s="67">
        <v>41437</v>
      </c>
      <c r="C9" s="68" t="s">
        <v>379</v>
      </c>
      <c r="D9" s="80"/>
      <c r="E9" s="69">
        <v>141.1</v>
      </c>
      <c r="F9" s="64"/>
      <c r="G9" s="64"/>
      <c r="H9" s="64"/>
      <c r="I9" s="64"/>
      <c r="J9" s="64"/>
      <c r="K9" s="73">
        <v>30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9">
        <v>111.1</v>
      </c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5">
        <f t="shared" si="0"/>
        <v>0</v>
      </c>
    </row>
    <row r="10" spans="1:83" ht="15" hidden="1" customHeight="1">
      <c r="A10" s="39" t="s">
        <v>10</v>
      </c>
      <c r="B10" s="67">
        <v>41437</v>
      </c>
      <c r="C10" s="68" t="s">
        <v>380</v>
      </c>
      <c r="D10" s="80"/>
      <c r="E10" s="69">
        <v>45.7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9">
        <v>45.7</v>
      </c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5">
        <f t="shared" si="0"/>
        <v>0</v>
      </c>
    </row>
    <row r="11" spans="1:83" ht="15" hidden="1" customHeight="1">
      <c r="A11" s="39" t="s">
        <v>10</v>
      </c>
      <c r="B11" s="67">
        <v>41437</v>
      </c>
      <c r="C11" s="68" t="s">
        <v>398</v>
      </c>
      <c r="D11" s="80"/>
      <c r="E11" s="69">
        <v>107.25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9">
        <v>107.25</v>
      </c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5">
        <f t="shared" si="0"/>
        <v>0</v>
      </c>
    </row>
    <row r="12" spans="1:83" ht="15" hidden="1" customHeight="1">
      <c r="A12" s="39" t="s">
        <v>10</v>
      </c>
      <c r="B12" s="67">
        <v>41437</v>
      </c>
      <c r="C12" s="68" t="s">
        <v>381</v>
      </c>
      <c r="D12" s="80"/>
      <c r="E12" s="69">
        <v>19.7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9">
        <v>19.7</v>
      </c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5">
        <f t="shared" si="0"/>
        <v>0</v>
      </c>
    </row>
    <row r="13" spans="1:83" ht="15" hidden="1" customHeight="1">
      <c r="A13" s="39" t="s">
        <v>10</v>
      </c>
      <c r="B13" s="67">
        <v>41437</v>
      </c>
      <c r="C13" s="68" t="s">
        <v>382</v>
      </c>
      <c r="D13" s="80"/>
      <c r="E13" s="69">
        <v>45.7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9">
        <v>45.7</v>
      </c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5">
        <f t="shared" si="0"/>
        <v>0</v>
      </c>
    </row>
    <row r="14" spans="1:83" ht="15" hidden="1" customHeight="1">
      <c r="A14" s="39" t="s">
        <v>10</v>
      </c>
      <c r="B14" s="67">
        <v>41437</v>
      </c>
      <c r="C14" s="68" t="s">
        <v>383</v>
      </c>
      <c r="D14" s="80"/>
      <c r="E14" s="69">
        <v>19.7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9">
        <v>19.7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5">
        <f t="shared" si="0"/>
        <v>0</v>
      </c>
    </row>
    <row r="15" spans="1:83" ht="15" hidden="1" customHeight="1">
      <c r="A15" s="39" t="s">
        <v>10</v>
      </c>
      <c r="B15" s="67">
        <v>41437</v>
      </c>
      <c r="C15" s="68" t="s">
        <v>384</v>
      </c>
      <c r="D15" s="80"/>
      <c r="E15" s="69">
        <v>45.7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9">
        <v>45.7</v>
      </c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5">
        <f t="shared" si="0"/>
        <v>0</v>
      </c>
    </row>
    <row r="16" spans="1:83" ht="15" hidden="1" customHeight="1">
      <c r="A16" s="39" t="s">
        <v>10</v>
      </c>
      <c r="B16" s="67">
        <v>41437</v>
      </c>
      <c r="C16" s="68" t="s">
        <v>385</v>
      </c>
      <c r="D16" s="80"/>
      <c r="E16" s="69">
        <v>141.1</v>
      </c>
      <c r="F16" s="64"/>
      <c r="G16" s="64"/>
      <c r="H16" s="64"/>
      <c r="I16" s="64"/>
      <c r="J16" s="64"/>
      <c r="K16" s="73">
        <v>30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9">
        <v>111.1</v>
      </c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5">
        <f t="shared" si="0"/>
        <v>0</v>
      </c>
    </row>
    <row r="17" spans="1:83" ht="15" hidden="1" customHeight="1">
      <c r="A17" s="39" t="s">
        <v>10</v>
      </c>
      <c r="B17" s="67">
        <v>41438</v>
      </c>
      <c r="C17" s="68" t="s">
        <v>399</v>
      </c>
      <c r="D17" s="80"/>
      <c r="E17" s="69">
        <v>9.85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9">
        <v>9.85</v>
      </c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5">
        <f t="shared" si="0"/>
        <v>0</v>
      </c>
    </row>
    <row r="18" spans="1:83" ht="15" hidden="1" customHeight="1">
      <c r="A18" s="39" t="s">
        <v>10</v>
      </c>
      <c r="B18" s="67">
        <v>41438</v>
      </c>
      <c r="C18" s="68" t="s">
        <v>442</v>
      </c>
      <c r="D18" s="80"/>
      <c r="E18" s="69">
        <v>25.3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9">
        <v>25.3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5">
        <f t="shared" si="0"/>
        <v>0</v>
      </c>
    </row>
    <row r="19" spans="1:83" ht="15" hidden="1" customHeight="1">
      <c r="A19" s="39" t="s">
        <v>10</v>
      </c>
      <c r="B19" s="67">
        <v>41438</v>
      </c>
      <c r="C19" s="68" t="s">
        <v>443</v>
      </c>
      <c r="D19" s="80"/>
      <c r="E19" s="69">
        <v>22.85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9">
        <v>22.85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5">
        <f t="shared" si="0"/>
        <v>0</v>
      </c>
    </row>
    <row r="20" spans="1:83" ht="15" hidden="1" customHeight="1">
      <c r="A20" s="39" t="s">
        <v>10</v>
      </c>
      <c r="B20" s="67">
        <v>41438</v>
      </c>
      <c r="C20" s="68" t="s">
        <v>444</v>
      </c>
      <c r="D20" s="80"/>
      <c r="E20" s="69">
        <v>25.3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9">
        <v>25.3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5">
        <f t="shared" si="0"/>
        <v>0</v>
      </c>
    </row>
    <row r="21" spans="1:83" ht="15" hidden="1" customHeight="1">
      <c r="A21" s="39" t="s">
        <v>10</v>
      </c>
      <c r="B21" s="67">
        <v>41438</v>
      </c>
      <c r="C21" s="68" t="s">
        <v>445</v>
      </c>
      <c r="D21" s="80"/>
      <c r="E21" s="69">
        <v>141.1</v>
      </c>
      <c r="F21" s="64"/>
      <c r="G21" s="64"/>
      <c r="H21" s="64"/>
      <c r="I21" s="64"/>
      <c r="J21" s="64"/>
      <c r="K21" s="73">
        <v>30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9">
        <v>111.1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5">
        <f t="shared" si="0"/>
        <v>0</v>
      </c>
    </row>
    <row r="22" spans="1:83" ht="15" hidden="1" customHeight="1">
      <c r="A22" s="39" t="s">
        <v>10</v>
      </c>
      <c r="B22" s="67">
        <v>41438</v>
      </c>
      <c r="C22" s="68" t="s">
        <v>446</v>
      </c>
      <c r="D22" s="80"/>
      <c r="E22" s="69">
        <v>45.7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9">
        <v>45.7</v>
      </c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5">
        <f t="shared" si="0"/>
        <v>0</v>
      </c>
    </row>
    <row r="23" spans="1:83" ht="15" hidden="1" customHeight="1">
      <c r="A23" s="39" t="s">
        <v>10</v>
      </c>
      <c r="B23" s="67">
        <v>41438</v>
      </c>
      <c r="C23" s="68" t="s">
        <v>447</v>
      </c>
      <c r="D23" s="80"/>
      <c r="E23" s="69">
        <v>107.25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9">
        <v>107.25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5">
        <f t="shared" si="0"/>
        <v>0</v>
      </c>
    </row>
    <row r="24" spans="1:83" ht="15" hidden="1" customHeight="1">
      <c r="A24" s="39" t="s">
        <v>10</v>
      </c>
      <c r="B24" s="67">
        <v>41438</v>
      </c>
      <c r="C24" s="68" t="s">
        <v>448</v>
      </c>
      <c r="D24" s="80"/>
      <c r="E24" s="69">
        <v>45.7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9">
        <v>45.7</v>
      </c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5">
        <f t="shared" si="0"/>
        <v>0</v>
      </c>
    </row>
    <row r="25" spans="1:83" ht="15" hidden="1" customHeight="1">
      <c r="A25" s="39" t="s">
        <v>10</v>
      </c>
      <c r="B25" s="67">
        <v>41438</v>
      </c>
      <c r="C25" s="68" t="s">
        <v>449</v>
      </c>
      <c r="D25" s="80"/>
      <c r="E25" s="69">
        <v>9.85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9">
        <v>9.85</v>
      </c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5">
        <f t="shared" si="0"/>
        <v>0</v>
      </c>
    </row>
    <row r="26" spans="1:83" ht="15" hidden="1" customHeight="1">
      <c r="A26" s="39" t="s">
        <v>10</v>
      </c>
      <c r="B26" s="67">
        <v>41438</v>
      </c>
      <c r="C26" s="68" t="s">
        <v>450</v>
      </c>
      <c r="D26" s="80"/>
      <c r="E26" s="69">
        <v>22.85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9">
        <v>22.85</v>
      </c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5">
        <f t="shared" si="0"/>
        <v>0</v>
      </c>
    </row>
    <row r="27" spans="1:83" ht="15" hidden="1" customHeight="1">
      <c r="A27" s="39" t="s">
        <v>10</v>
      </c>
      <c r="B27" s="67">
        <v>41438</v>
      </c>
      <c r="C27" s="68" t="s">
        <v>451</v>
      </c>
      <c r="D27" s="80"/>
      <c r="E27" s="69">
        <v>25.3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9">
        <v>25.3</v>
      </c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5">
        <f t="shared" si="0"/>
        <v>0</v>
      </c>
    </row>
    <row r="28" spans="1:83" ht="15" hidden="1" customHeight="1">
      <c r="A28" s="39" t="s">
        <v>10</v>
      </c>
      <c r="B28" s="67">
        <v>41438</v>
      </c>
      <c r="C28" s="68" t="s">
        <v>400</v>
      </c>
      <c r="D28" s="80"/>
      <c r="E28" s="69">
        <v>19.7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9">
        <v>19.7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5">
        <f t="shared" si="0"/>
        <v>0</v>
      </c>
    </row>
    <row r="29" spans="1:83" ht="15" hidden="1" customHeight="1">
      <c r="A29" s="39" t="s">
        <v>10</v>
      </c>
      <c r="B29" s="67">
        <v>41438</v>
      </c>
      <c r="C29" s="68" t="s">
        <v>400</v>
      </c>
      <c r="D29" s="80"/>
      <c r="E29" s="69">
        <v>22.85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9">
        <v>22.85</v>
      </c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5">
        <f t="shared" si="0"/>
        <v>0</v>
      </c>
    </row>
    <row r="30" spans="1:83" ht="15" hidden="1" customHeight="1">
      <c r="A30" s="39" t="s">
        <v>10</v>
      </c>
      <c r="B30" s="67">
        <v>41438</v>
      </c>
      <c r="C30" s="68" t="s">
        <v>401</v>
      </c>
      <c r="D30" s="80"/>
      <c r="E30" s="69">
        <v>9.85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9">
        <v>9.85</v>
      </c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>
        <f t="shared" si="0"/>
        <v>0</v>
      </c>
    </row>
    <row r="31" spans="1:83" ht="15" hidden="1" customHeight="1">
      <c r="A31" s="39" t="s">
        <v>10</v>
      </c>
      <c r="B31" s="67">
        <v>41439</v>
      </c>
      <c r="C31" s="68" t="s">
        <v>402</v>
      </c>
      <c r="D31" s="80"/>
      <c r="E31" s="69">
        <v>141.1</v>
      </c>
      <c r="F31" s="64"/>
      <c r="G31" s="64"/>
      <c r="H31" s="64"/>
      <c r="I31" s="64"/>
      <c r="J31" s="64"/>
      <c r="K31" s="73">
        <v>30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9">
        <v>111.1</v>
      </c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>
        <f t="shared" si="0"/>
        <v>0</v>
      </c>
    </row>
    <row r="32" spans="1:83" ht="15" hidden="1" customHeight="1">
      <c r="A32" s="39" t="s">
        <v>10</v>
      </c>
      <c r="B32" s="67">
        <v>41439</v>
      </c>
      <c r="C32" s="68" t="s">
        <v>452</v>
      </c>
      <c r="D32" s="80"/>
      <c r="E32" s="69">
        <v>50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9">
        <v>50</v>
      </c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5">
        <f t="shared" si="0"/>
        <v>0</v>
      </c>
    </row>
    <row r="33" spans="1:83" ht="15" hidden="1" customHeight="1">
      <c r="A33" s="39" t="s">
        <v>10</v>
      </c>
      <c r="B33" s="67">
        <v>41439</v>
      </c>
      <c r="C33" s="68" t="s">
        <v>453</v>
      </c>
      <c r="D33" s="80"/>
      <c r="E33" s="69">
        <v>19.7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9">
        <v>19.7</v>
      </c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5">
        <f t="shared" si="0"/>
        <v>0</v>
      </c>
    </row>
    <row r="34" spans="1:83" ht="15" hidden="1" customHeight="1">
      <c r="A34" s="39" t="s">
        <v>10</v>
      </c>
      <c r="B34" s="67">
        <v>41439</v>
      </c>
      <c r="C34" s="68" t="s">
        <v>454</v>
      </c>
      <c r="D34" s="80"/>
      <c r="E34" s="69">
        <v>22.85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9">
        <v>22.85</v>
      </c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5">
        <f t="shared" si="0"/>
        <v>0</v>
      </c>
    </row>
    <row r="35" spans="1:83" ht="15" hidden="1" customHeight="1">
      <c r="A35" s="39" t="s">
        <v>10</v>
      </c>
      <c r="B35" s="67">
        <v>41439</v>
      </c>
      <c r="C35" s="68" t="s">
        <v>455</v>
      </c>
      <c r="D35" s="80"/>
      <c r="E35" s="69">
        <v>12.65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9">
        <v>12.65</v>
      </c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5">
        <f t="shared" si="0"/>
        <v>0</v>
      </c>
    </row>
    <row r="36" spans="1:83" ht="15" hidden="1" customHeight="1">
      <c r="A36" s="39" t="s">
        <v>10</v>
      </c>
      <c r="B36" s="67">
        <v>41439</v>
      </c>
      <c r="C36" s="68" t="s">
        <v>456</v>
      </c>
      <c r="D36" s="80"/>
      <c r="E36" s="69">
        <v>17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9">
        <v>17</v>
      </c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5">
        <f t="shared" si="0"/>
        <v>0</v>
      </c>
    </row>
    <row r="37" spans="1:83" ht="15" hidden="1" customHeight="1">
      <c r="A37" s="39" t="s">
        <v>10</v>
      </c>
      <c r="B37" s="67">
        <v>41439</v>
      </c>
      <c r="C37" s="68" t="s">
        <v>457</v>
      </c>
      <c r="D37" s="80"/>
      <c r="E37" s="69">
        <v>19.7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9">
        <v>19.7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5">
        <f t="shared" si="0"/>
        <v>0</v>
      </c>
    </row>
    <row r="38" spans="1:83" ht="15" hidden="1" customHeight="1">
      <c r="A38" s="39" t="s">
        <v>10</v>
      </c>
      <c r="B38" s="67">
        <v>41439</v>
      </c>
      <c r="C38" s="68" t="s">
        <v>458</v>
      </c>
      <c r="D38" s="80"/>
      <c r="E38" s="69">
        <v>19.7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9">
        <v>19.7</v>
      </c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5">
        <f t="shared" si="0"/>
        <v>0</v>
      </c>
    </row>
    <row r="39" spans="1:83" ht="15" hidden="1" customHeight="1">
      <c r="A39" s="39" t="s">
        <v>10</v>
      </c>
      <c r="B39" s="67">
        <v>41439</v>
      </c>
      <c r="C39" s="68" t="s">
        <v>459</v>
      </c>
      <c r="D39" s="80"/>
      <c r="E39" s="69">
        <v>70.55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9">
        <v>70.55</v>
      </c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5">
        <f t="shared" si="0"/>
        <v>0</v>
      </c>
    </row>
    <row r="40" spans="1:83" ht="15" hidden="1" customHeight="1">
      <c r="A40" s="39" t="s">
        <v>10</v>
      </c>
      <c r="B40" s="67">
        <v>41439</v>
      </c>
      <c r="C40" s="68" t="s">
        <v>460</v>
      </c>
      <c r="D40" s="80"/>
      <c r="E40" s="69">
        <v>70.55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9">
        <v>70.55</v>
      </c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5">
        <f t="shared" si="0"/>
        <v>0</v>
      </c>
    </row>
    <row r="41" spans="1:83" ht="15" hidden="1" customHeight="1">
      <c r="A41" s="39" t="s">
        <v>10</v>
      </c>
      <c r="B41" s="67">
        <v>41439</v>
      </c>
      <c r="C41" s="68" t="s">
        <v>461</v>
      </c>
      <c r="D41" s="80"/>
      <c r="E41" s="69">
        <v>19.7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9">
        <v>19.7</v>
      </c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5">
        <f t="shared" si="0"/>
        <v>0</v>
      </c>
    </row>
    <row r="42" spans="1:83" ht="15" hidden="1" customHeight="1">
      <c r="A42" s="39" t="s">
        <v>10</v>
      </c>
      <c r="B42" s="67">
        <v>41439</v>
      </c>
      <c r="C42" s="68" t="s">
        <v>403</v>
      </c>
      <c r="D42" s="80"/>
      <c r="E42" s="69">
        <v>12.65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9">
        <v>12.65</v>
      </c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5">
        <f t="shared" si="0"/>
        <v>0</v>
      </c>
    </row>
    <row r="43" spans="1:83" ht="15" hidden="1" customHeight="1">
      <c r="A43" s="39" t="s">
        <v>10</v>
      </c>
      <c r="B43" s="67">
        <v>41442</v>
      </c>
      <c r="C43" s="68" t="s">
        <v>404</v>
      </c>
      <c r="D43" s="80"/>
      <c r="E43" s="69">
        <v>12.65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9">
        <v>12.65</v>
      </c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5">
        <f t="shared" ref="CE43:CE91" si="1">E43-SUM(F43:BY43)</f>
        <v>0</v>
      </c>
    </row>
    <row r="44" spans="1:83" ht="15" hidden="1" customHeight="1">
      <c r="A44" s="39" t="s">
        <v>10</v>
      </c>
      <c r="B44" s="67">
        <v>41442</v>
      </c>
      <c r="C44" s="68" t="s">
        <v>402</v>
      </c>
      <c r="D44" s="80"/>
      <c r="E44" s="69">
        <v>19.7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9">
        <v>19.7</v>
      </c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5">
        <f t="shared" si="1"/>
        <v>0</v>
      </c>
    </row>
    <row r="45" spans="1:83" ht="15" hidden="1" customHeight="1">
      <c r="A45" s="39" t="s">
        <v>10</v>
      </c>
      <c r="B45" s="67">
        <v>41442</v>
      </c>
      <c r="C45" s="68" t="s">
        <v>405</v>
      </c>
      <c r="D45" s="80"/>
      <c r="E45" s="69">
        <v>19.7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9">
        <v>19.7</v>
      </c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5">
        <f t="shared" si="1"/>
        <v>0</v>
      </c>
    </row>
    <row r="46" spans="1:83" ht="15" hidden="1" customHeight="1">
      <c r="A46" s="39" t="s">
        <v>10</v>
      </c>
      <c r="B46" s="67">
        <v>41442</v>
      </c>
      <c r="C46" s="68" t="s">
        <v>399</v>
      </c>
      <c r="D46" s="80"/>
      <c r="E46" s="69">
        <v>22.85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9">
        <v>22.85</v>
      </c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5">
        <f t="shared" si="1"/>
        <v>0</v>
      </c>
    </row>
    <row r="47" spans="1:83" ht="15" hidden="1" customHeight="1">
      <c r="A47" s="39" t="s">
        <v>10</v>
      </c>
      <c r="B47" s="67">
        <v>41442</v>
      </c>
      <c r="C47" s="68" t="s">
        <v>406</v>
      </c>
      <c r="D47" s="80"/>
      <c r="E47" s="69">
        <v>19.7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9">
        <v>19.7</v>
      </c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5">
        <f t="shared" si="1"/>
        <v>0</v>
      </c>
    </row>
    <row r="48" spans="1:83" ht="15" hidden="1" customHeight="1">
      <c r="A48" s="39" t="s">
        <v>10</v>
      </c>
      <c r="B48" s="67">
        <v>41442</v>
      </c>
      <c r="C48" s="68" t="s">
        <v>406</v>
      </c>
      <c r="D48" s="80"/>
      <c r="E48" s="69">
        <v>45.7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9">
        <v>45.7</v>
      </c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5">
        <f t="shared" si="1"/>
        <v>0</v>
      </c>
    </row>
    <row r="49" spans="1:83" ht="15" hidden="1" customHeight="1">
      <c r="A49" s="39" t="s">
        <v>10</v>
      </c>
      <c r="B49" s="67">
        <v>41442</v>
      </c>
      <c r="C49" s="68" t="s">
        <v>462</v>
      </c>
      <c r="D49" s="80"/>
      <c r="E49" s="69">
        <v>19.7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9">
        <v>19.7</v>
      </c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5">
        <f t="shared" si="1"/>
        <v>0</v>
      </c>
    </row>
    <row r="50" spans="1:83" ht="15" hidden="1" customHeight="1">
      <c r="A50" s="39" t="s">
        <v>10</v>
      </c>
      <c r="B50" s="67">
        <v>41442</v>
      </c>
      <c r="C50" s="68" t="s">
        <v>463</v>
      </c>
      <c r="D50" s="80"/>
      <c r="E50" s="69">
        <v>19.7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9">
        <v>19.7</v>
      </c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5">
        <f t="shared" si="1"/>
        <v>0</v>
      </c>
    </row>
    <row r="51" spans="1:83" ht="15" hidden="1" customHeight="1">
      <c r="A51" s="39" t="s">
        <v>10</v>
      </c>
      <c r="B51" s="67">
        <v>41442</v>
      </c>
      <c r="C51" s="68" t="s">
        <v>464</v>
      </c>
      <c r="D51" s="80"/>
      <c r="E51" s="69">
        <v>45.7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9">
        <v>45.7</v>
      </c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5">
        <f t="shared" si="1"/>
        <v>0</v>
      </c>
    </row>
    <row r="52" spans="1:83" ht="15" hidden="1" customHeight="1">
      <c r="A52" s="39" t="s">
        <v>10</v>
      </c>
      <c r="B52" s="67">
        <v>41442</v>
      </c>
      <c r="C52" s="68" t="s">
        <v>465</v>
      </c>
      <c r="D52" s="80"/>
      <c r="E52" s="69">
        <v>22.85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9">
        <v>22.85</v>
      </c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5">
        <f t="shared" si="1"/>
        <v>0</v>
      </c>
    </row>
    <row r="53" spans="1:83" ht="15" hidden="1" customHeight="1">
      <c r="A53" s="39" t="s">
        <v>10</v>
      </c>
      <c r="B53" s="67">
        <v>41442</v>
      </c>
      <c r="C53" s="68" t="s">
        <v>466</v>
      </c>
      <c r="D53" s="80"/>
      <c r="E53" s="69">
        <v>22.85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9">
        <v>22.85</v>
      </c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5">
        <f t="shared" si="1"/>
        <v>0</v>
      </c>
    </row>
    <row r="54" spans="1:83" ht="15" hidden="1" customHeight="1">
      <c r="A54" s="39" t="s">
        <v>10</v>
      </c>
      <c r="B54" s="67">
        <v>41442</v>
      </c>
      <c r="C54" s="68" t="s">
        <v>467</v>
      </c>
      <c r="D54" s="80"/>
      <c r="E54" s="69">
        <v>9.85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9">
        <v>9.85</v>
      </c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5">
        <f t="shared" si="1"/>
        <v>0</v>
      </c>
    </row>
    <row r="55" spans="1:83" ht="15" hidden="1" customHeight="1">
      <c r="A55" s="39" t="s">
        <v>10</v>
      </c>
      <c r="B55" s="67">
        <v>41442</v>
      </c>
      <c r="C55" s="68" t="s">
        <v>468</v>
      </c>
      <c r="D55" s="80"/>
      <c r="E55" s="69">
        <v>22.85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9">
        <v>22.85</v>
      </c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5">
        <f t="shared" si="1"/>
        <v>0</v>
      </c>
    </row>
    <row r="56" spans="1:83" ht="15" hidden="1" customHeight="1">
      <c r="A56" s="39" t="s">
        <v>10</v>
      </c>
      <c r="B56" s="67">
        <v>41442</v>
      </c>
      <c r="C56" s="68" t="s">
        <v>469</v>
      </c>
      <c r="D56" s="80"/>
      <c r="E56" s="69">
        <v>45.7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9">
        <v>45.7</v>
      </c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5">
        <f t="shared" si="1"/>
        <v>0</v>
      </c>
    </row>
    <row r="57" spans="1:83" ht="15" hidden="1" customHeight="1">
      <c r="A57" s="39" t="s">
        <v>10</v>
      </c>
      <c r="B57" s="67">
        <v>41442</v>
      </c>
      <c r="C57" s="68" t="s">
        <v>470</v>
      </c>
      <c r="D57" s="80"/>
      <c r="E57" s="69">
        <v>19.7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9">
        <v>19.7</v>
      </c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5">
        <f t="shared" si="1"/>
        <v>0</v>
      </c>
    </row>
    <row r="58" spans="1:83" ht="15" hidden="1" customHeight="1">
      <c r="A58" s="39" t="s">
        <v>10</v>
      </c>
      <c r="B58" s="67">
        <v>41442</v>
      </c>
      <c r="C58" s="68" t="s">
        <v>471</v>
      </c>
      <c r="D58" s="80"/>
      <c r="E58" s="69">
        <v>19.7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9">
        <v>19.7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5">
        <f t="shared" si="1"/>
        <v>0</v>
      </c>
    </row>
    <row r="59" spans="1:83" ht="15" hidden="1" customHeight="1">
      <c r="A59" s="39" t="s">
        <v>10</v>
      </c>
      <c r="B59" s="67">
        <v>41442</v>
      </c>
      <c r="C59" s="68" t="s">
        <v>472</v>
      </c>
      <c r="D59" s="80"/>
      <c r="E59" s="69">
        <v>25.3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9">
        <v>25.3</v>
      </c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5">
        <f t="shared" si="1"/>
        <v>0</v>
      </c>
    </row>
    <row r="60" spans="1:83" ht="15" hidden="1" customHeight="1">
      <c r="A60" s="39" t="s">
        <v>10</v>
      </c>
      <c r="B60" s="67">
        <v>41442</v>
      </c>
      <c r="C60" s="68" t="s">
        <v>473</v>
      </c>
      <c r="D60" s="80"/>
      <c r="E60" s="69">
        <v>19.7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9">
        <v>19.7</v>
      </c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5">
        <f t="shared" si="1"/>
        <v>0</v>
      </c>
    </row>
    <row r="61" spans="1:83" ht="15" hidden="1" customHeight="1">
      <c r="A61" s="39" t="s">
        <v>10</v>
      </c>
      <c r="B61" s="67">
        <v>41442</v>
      </c>
      <c r="C61" s="68" t="s">
        <v>474</v>
      </c>
      <c r="D61" s="80"/>
      <c r="E61" s="69">
        <v>19.7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9">
        <v>19.7</v>
      </c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>
        <f t="shared" si="1"/>
        <v>0</v>
      </c>
    </row>
    <row r="62" spans="1:83" ht="15" hidden="1" customHeight="1">
      <c r="A62" s="39" t="s">
        <v>10</v>
      </c>
      <c r="B62" s="67">
        <v>41442</v>
      </c>
      <c r="C62" s="68" t="s">
        <v>475</v>
      </c>
      <c r="D62" s="80"/>
      <c r="E62" s="69">
        <v>45.7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9">
        <v>45.7</v>
      </c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5">
        <f t="shared" si="1"/>
        <v>0</v>
      </c>
    </row>
    <row r="63" spans="1:83" ht="15" hidden="1" customHeight="1">
      <c r="A63" s="39" t="s">
        <v>10</v>
      </c>
      <c r="B63" s="67">
        <v>41442</v>
      </c>
      <c r="C63" s="68" t="s">
        <v>476</v>
      </c>
      <c r="D63" s="80"/>
      <c r="E63" s="69">
        <v>45.7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9">
        <v>45.7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5">
        <f t="shared" si="1"/>
        <v>0</v>
      </c>
    </row>
    <row r="64" spans="1:83" ht="15" hidden="1" customHeight="1">
      <c r="A64" s="39" t="s">
        <v>10</v>
      </c>
      <c r="B64" s="67">
        <v>41442</v>
      </c>
      <c r="C64" s="68" t="s">
        <v>477</v>
      </c>
      <c r="D64" s="80"/>
      <c r="E64" s="69">
        <v>50.05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9">
        <v>50.05</v>
      </c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5">
        <f t="shared" si="1"/>
        <v>0</v>
      </c>
    </row>
    <row r="65" spans="1:83" ht="15" hidden="1" customHeight="1">
      <c r="A65" s="39" t="s">
        <v>10</v>
      </c>
      <c r="B65" s="67">
        <v>41442</v>
      </c>
      <c r="C65" s="68" t="s">
        <v>478</v>
      </c>
      <c r="D65" s="80"/>
      <c r="E65" s="69">
        <v>9.85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9">
        <v>9.85</v>
      </c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5">
        <f t="shared" si="1"/>
        <v>0</v>
      </c>
    </row>
    <row r="66" spans="1:83" ht="15" hidden="1" customHeight="1">
      <c r="A66" s="39" t="s">
        <v>10</v>
      </c>
      <c r="B66" s="67">
        <v>41442</v>
      </c>
      <c r="C66" s="68" t="s">
        <v>479</v>
      </c>
      <c r="D66" s="80"/>
      <c r="E66" s="69">
        <v>30</v>
      </c>
      <c r="F66" s="64"/>
      <c r="G66" s="64"/>
      <c r="H66" s="64"/>
      <c r="I66" s="64"/>
      <c r="J66" s="64"/>
      <c r="K66" s="69">
        <v>30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5">
        <f t="shared" si="1"/>
        <v>0</v>
      </c>
    </row>
    <row r="67" spans="1:83" ht="15" hidden="1" customHeight="1">
      <c r="A67" s="39" t="s">
        <v>10</v>
      </c>
      <c r="B67" s="67">
        <v>41442</v>
      </c>
      <c r="C67" s="68" t="s">
        <v>480</v>
      </c>
      <c r="D67" s="80"/>
      <c r="E67" s="69">
        <v>9.85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9">
        <v>9.85</v>
      </c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5">
        <f t="shared" si="1"/>
        <v>0</v>
      </c>
    </row>
    <row r="68" spans="1:83" ht="15" hidden="1" customHeight="1">
      <c r="A68" s="39" t="s">
        <v>10</v>
      </c>
      <c r="B68" s="67">
        <v>41442</v>
      </c>
      <c r="C68" s="68" t="s">
        <v>481</v>
      </c>
      <c r="D68" s="80"/>
      <c r="E68" s="69">
        <v>12.65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9">
        <v>12.65</v>
      </c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5">
        <f t="shared" si="1"/>
        <v>0</v>
      </c>
    </row>
    <row r="69" spans="1:83" ht="15" hidden="1" customHeight="1">
      <c r="A69" s="39" t="s">
        <v>10</v>
      </c>
      <c r="B69" s="67">
        <v>41442</v>
      </c>
      <c r="C69" s="68" t="s">
        <v>482</v>
      </c>
      <c r="D69" s="80"/>
      <c r="E69" s="69">
        <v>9.85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9">
        <v>9.85</v>
      </c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5">
        <f t="shared" si="1"/>
        <v>0</v>
      </c>
    </row>
    <row r="70" spans="1:83" ht="15" hidden="1" customHeight="1">
      <c r="A70" s="39" t="s">
        <v>10</v>
      </c>
      <c r="B70" s="67">
        <v>41442</v>
      </c>
      <c r="C70" s="68" t="s">
        <v>483</v>
      </c>
      <c r="D70" s="80"/>
      <c r="E70" s="69">
        <v>122.1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9">
        <v>122.1</v>
      </c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5">
        <f t="shared" si="1"/>
        <v>0</v>
      </c>
    </row>
    <row r="71" spans="1:83" ht="15" hidden="1" customHeight="1">
      <c r="A71" s="39" t="s">
        <v>10</v>
      </c>
      <c r="B71" s="67">
        <v>41442</v>
      </c>
      <c r="C71" s="68" t="s">
        <v>484</v>
      </c>
      <c r="D71" s="80"/>
      <c r="E71" s="69">
        <v>19.7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9">
        <v>19.7</v>
      </c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5">
        <f t="shared" si="1"/>
        <v>0</v>
      </c>
    </row>
    <row r="72" spans="1:83" ht="15" hidden="1" customHeight="1">
      <c r="A72" s="39" t="s">
        <v>10</v>
      </c>
      <c r="B72" s="67">
        <v>41442</v>
      </c>
      <c r="C72" s="68" t="s">
        <v>485</v>
      </c>
      <c r="D72" s="80"/>
      <c r="E72" s="69">
        <v>19.7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9">
        <v>19.7</v>
      </c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5">
        <f t="shared" si="1"/>
        <v>0</v>
      </c>
    </row>
    <row r="73" spans="1:83" ht="15" hidden="1" customHeight="1">
      <c r="A73" s="39" t="s">
        <v>10</v>
      </c>
      <c r="B73" s="67">
        <v>41442</v>
      </c>
      <c r="C73" s="68" t="s">
        <v>486</v>
      </c>
      <c r="D73" s="80"/>
      <c r="E73" s="69">
        <v>96.3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9">
        <v>96.3</v>
      </c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5">
        <f t="shared" si="1"/>
        <v>0</v>
      </c>
    </row>
    <row r="74" spans="1:83" ht="15" hidden="1" customHeight="1">
      <c r="A74" s="39" t="s">
        <v>10</v>
      </c>
      <c r="B74" s="67">
        <v>41442</v>
      </c>
      <c r="C74" s="68" t="s">
        <v>487</v>
      </c>
      <c r="D74" s="80"/>
      <c r="E74" s="69">
        <v>100.1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9">
        <v>100.1</v>
      </c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5">
        <f t="shared" si="1"/>
        <v>0</v>
      </c>
    </row>
    <row r="75" spans="1:83" ht="15" hidden="1" customHeight="1">
      <c r="A75" s="39" t="s">
        <v>10</v>
      </c>
      <c r="B75" s="67">
        <v>41442</v>
      </c>
      <c r="C75" s="68" t="s">
        <v>488</v>
      </c>
      <c r="D75" s="80"/>
      <c r="E75" s="69">
        <v>12.65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9">
        <v>12.65</v>
      </c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5">
        <f t="shared" si="1"/>
        <v>0</v>
      </c>
    </row>
    <row r="76" spans="1:83" ht="15" hidden="1" customHeight="1">
      <c r="A76" s="39" t="s">
        <v>10</v>
      </c>
      <c r="B76" s="67">
        <v>41442</v>
      </c>
      <c r="C76" s="68" t="s">
        <v>489</v>
      </c>
      <c r="D76" s="80"/>
      <c r="E76" s="69">
        <v>9.85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9">
        <v>9.85</v>
      </c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5">
        <f t="shared" si="1"/>
        <v>0</v>
      </c>
    </row>
    <row r="77" spans="1:83" ht="15" hidden="1" customHeight="1">
      <c r="A77" s="39" t="s">
        <v>10</v>
      </c>
      <c r="B77" s="67">
        <v>41442</v>
      </c>
      <c r="C77" s="68" t="s">
        <v>490</v>
      </c>
      <c r="D77" s="80"/>
      <c r="E77" s="69">
        <v>9.85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9">
        <v>9.85</v>
      </c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5">
        <f t="shared" si="1"/>
        <v>0</v>
      </c>
    </row>
    <row r="78" spans="1:83" ht="15" hidden="1" customHeight="1">
      <c r="A78" s="39" t="s">
        <v>10</v>
      </c>
      <c r="B78" s="67">
        <v>41442</v>
      </c>
      <c r="C78" s="68" t="s">
        <v>491</v>
      </c>
      <c r="D78" s="80"/>
      <c r="E78" s="69">
        <v>22.85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9">
        <v>22.85</v>
      </c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5">
        <f t="shared" si="1"/>
        <v>0</v>
      </c>
    </row>
    <row r="79" spans="1:83" ht="15" hidden="1" customHeight="1">
      <c r="A79" s="39" t="s">
        <v>10</v>
      </c>
      <c r="B79" s="67">
        <v>41442</v>
      </c>
      <c r="C79" s="68" t="s">
        <v>492</v>
      </c>
      <c r="D79" s="80"/>
      <c r="E79" s="69">
        <v>100.1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9">
        <v>100.1</v>
      </c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5">
        <f t="shared" si="1"/>
        <v>0</v>
      </c>
    </row>
    <row r="80" spans="1:83" ht="15" hidden="1" customHeight="1">
      <c r="A80" s="39" t="s">
        <v>10</v>
      </c>
      <c r="B80" s="67">
        <v>41442</v>
      </c>
      <c r="C80" s="68" t="s">
        <v>493</v>
      </c>
      <c r="D80" s="80"/>
      <c r="E80" s="69">
        <v>50.05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9">
        <v>50.05</v>
      </c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5">
        <f t="shared" si="1"/>
        <v>0</v>
      </c>
    </row>
    <row r="81" spans="1:83" ht="15" hidden="1" customHeight="1">
      <c r="A81" s="39" t="s">
        <v>10</v>
      </c>
      <c r="B81" s="67">
        <v>41442</v>
      </c>
      <c r="C81" s="68" t="s">
        <v>494</v>
      </c>
      <c r="D81" s="80"/>
      <c r="E81" s="69">
        <v>12.65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9">
        <v>12.65</v>
      </c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5">
        <f t="shared" si="1"/>
        <v>0</v>
      </c>
    </row>
    <row r="82" spans="1:83" ht="15" hidden="1" customHeight="1">
      <c r="A82" s="39" t="s">
        <v>10</v>
      </c>
      <c r="B82" s="67">
        <v>41442</v>
      </c>
      <c r="C82" s="68" t="s">
        <v>495</v>
      </c>
      <c r="D82" s="80"/>
      <c r="E82" s="69">
        <v>50.05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9">
        <v>50.05</v>
      </c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5">
        <f t="shared" si="1"/>
        <v>0</v>
      </c>
    </row>
    <row r="83" spans="1:83" ht="15" hidden="1" customHeight="1">
      <c r="A83" s="39" t="s">
        <v>10</v>
      </c>
      <c r="B83" s="67">
        <v>41442</v>
      </c>
      <c r="C83" s="68" t="s">
        <v>496</v>
      </c>
      <c r="D83" s="80"/>
      <c r="E83" s="69">
        <v>19.7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9">
        <v>19.7</v>
      </c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5">
        <f t="shared" si="1"/>
        <v>0</v>
      </c>
    </row>
    <row r="84" spans="1:83" ht="15" hidden="1" customHeight="1">
      <c r="A84" s="39" t="s">
        <v>10</v>
      </c>
      <c r="B84" s="67">
        <v>41442</v>
      </c>
      <c r="C84" s="68" t="s">
        <v>497</v>
      </c>
      <c r="D84" s="80"/>
      <c r="E84" s="69">
        <v>45.7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9">
        <v>45.7</v>
      </c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5">
        <f t="shared" si="1"/>
        <v>0</v>
      </c>
    </row>
    <row r="85" spans="1:83" ht="15" hidden="1" customHeight="1">
      <c r="A85" s="39" t="s">
        <v>10</v>
      </c>
      <c r="B85" s="67">
        <v>41442</v>
      </c>
      <c r="C85" s="68" t="s">
        <v>498</v>
      </c>
      <c r="D85" s="80"/>
      <c r="E85" s="69">
        <v>25.3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9">
        <v>25.3</v>
      </c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5">
        <f t="shared" si="1"/>
        <v>0</v>
      </c>
    </row>
    <row r="86" spans="1:83" ht="15" hidden="1" customHeight="1">
      <c r="A86" s="39" t="s">
        <v>10</v>
      </c>
      <c r="B86" s="67">
        <v>41442</v>
      </c>
      <c r="C86" s="68" t="s">
        <v>499</v>
      </c>
      <c r="D86" s="80"/>
      <c r="E86" s="69">
        <v>22.85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9">
        <v>22.85</v>
      </c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5">
        <f t="shared" si="1"/>
        <v>0</v>
      </c>
    </row>
    <row r="87" spans="1:83" ht="15" hidden="1" customHeight="1">
      <c r="A87" s="42" t="s">
        <v>9</v>
      </c>
      <c r="B87" s="67">
        <v>41442</v>
      </c>
      <c r="C87" s="68" t="s">
        <v>123</v>
      </c>
      <c r="D87" s="80" t="s">
        <v>127</v>
      </c>
      <c r="E87" s="73">
        <v>-11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9">
        <v>-11</v>
      </c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5">
        <f t="shared" si="1"/>
        <v>0</v>
      </c>
    </row>
    <row r="88" spans="1:83" ht="15" hidden="1" customHeight="1">
      <c r="A88" s="39" t="s">
        <v>10</v>
      </c>
      <c r="B88" s="67">
        <v>41443</v>
      </c>
      <c r="C88" s="68" t="s">
        <v>407</v>
      </c>
      <c r="D88" s="80"/>
      <c r="E88" s="69">
        <v>39.4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9">
        <v>39.4</v>
      </c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5">
        <f t="shared" si="1"/>
        <v>0</v>
      </c>
    </row>
    <row r="89" spans="1:83" ht="15" hidden="1" customHeight="1">
      <c r="A89" s="39" t="s">
        <v>10</v>
      </c>
      <c r="B89" s="67">
        <v>41443</v>
      </c>
      <c r="C89" s="68" t="s">
        <v>408</v>
      </c>
      <c r="D89" s="80"/>
      <c r="E89" s="69">
        <v>9.85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9">
        <v>9.85</v>
      </c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5">
        <f t="shared" si="1"/>
        <v>0</v>
      </c>
    </row>
    <row r="90" spans="1:83" ht="15" hidden="1" customHeight="1">
      <c r="A90" s="39" t="s">
        <v>10</v>
      </c>
      <c r="B90" s="67">
        <v>41443</v>
      </c>
      <c r="C90" s="68" t="s">
        <v>408</v>
      </c>
      <c r="D90" s="80"/>
      <c r="E90" s="69">
        <v>22.85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9">
        <v>22.85</v>
      </c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5">
        <f t="shared" si="1"/>
        <v>0</v>
      </c>
    </row>
    <row r="91" spans="1:83" ht="15" hidden="1" customHeight="1">
      <c r="A91" s="39" t="s">
        <v>10</v>
      </c>
      <c r="B91" s="67">
        <v>41443</v>
      </c>
      <c r="C91" s="68" t="s">
        <v>409</v>
      </c>
      <c r="D91" s="80"/>
      <c r="E91" s="69">
        <v>61.05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9">
        <v>61.05</v>
      </c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5">
        <f t="shared" si="1"/>
        <v>0</v>
      </c>
    </row>
    <row r="92" spans="1:83" ht="15" hidden="1" customHeight="1">
      <c r="A92" s="39" t="s">
        <v>10</v>
      </c>
      <c r="B92" s="67">
        <v>41443</v>
      </c>
      <c r="C92" s="68" t="s">
        <v>410</v>
      </c>
      <c r="D92" s="80"/>
      <c r="E92" s="69">
        <v>122.1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9">
        <v>122.1</v>
      </c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5">
        <f t="shared" ref="CE92:CE155" si="2">E92-SUM(F92:BY92)</f>
        <v>0</v>
      </c>
    </row>
    <row r="93" spans="1:83" ht="15" hidden="1" customHeight="1">
      <c r="A93" s="39" t="s">
        <v>10</v>
      </c>
      <c r="B93" s="67">
        <v>41443</v>
      </c>
      <c r="C93" s="68" t="s">
        <v>410</v>
      </c>
      <c r="D93" s="80"/>
      <c r="E93" s="69">
        <v>45.7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9">
        <v>45.7</v>
      </c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5">
        <f t="shared" si="2"/>
        <v>0</v>
      </c>
    </row>
    <row r="94" spans="1:83" ht="15" hidden="1" customHeight="1">
      <c r="A94" s="39" t="s">
        <v>10</v>
      </c>
      <c r="B94" s="67">
        <v>41443</v>
      </c>
      <c r="C94" s="68" t="s">
        <v>411</v>
      </c>
      <c r="D94" s="80"/>
      <c r="E94" s="69">
        <v>122.1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9">
        <v>122.1</v>
      </c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5">
        <f t="shared" si="2"/>
        <v>0</v>
      </c>
    </row>
    <row r="95" spans="1:83" ht="15" hidden="1" customHeight="1">
      <c r="A95" s="39" t="s">
        <v>10</v>
      </c>
      <c r="B95" s="67">
        <v>41443</v>
      </c>
      <c r="C95" s="68" t="s">
        <v>412</v>
      </c>
      <c r="D95" s="80"/>
      <c r="E95" s="69">
        <v>50.05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9">
        <v>50.05</v>
      </c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5">
        <f t="shared" si="2"/>
        <v>0</v>
      </c>
    </row>
    <row r="96" spans="1:83" ht="15" hidden="1" customHeight="1">
      <c r="A96" s="39" t="s">
        <v>10</v>
      </c>
      <c r="B96" s="67">
        <v>41443</v>
      </c>
      <c r="C96" s="68" t="s">
        <v>413</v>
      </c>
      <c r="D96" s="80"/>
      <c r="E96" s="69">
        <v>45.7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9">
        <v>45.7</v>
      </c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>
        <f t="shared" si="2"/>
        <v>0</v>
      </c>
    </row>
    <row r="97" spans="1:83" ht="15" hidden="1" customHeight="1">
      <c r="A97" s="39" t="s">
        <v>10</v>
      </c>
      <c r="B97" s="67">
        <v>41443</v>
      </c>
      <c r="C97" s="68" t="s">
        <v>414</v>
      </c>
      <c r="D97" s="80"/>
      <c r="E97" s="69">
        <v>19.7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9">
        <v>19.7</v>
      </c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>
        <f t="shared" si="2"/>
        <v>0</v>
      </c>
    </row>
    <row r="98" spans="1:83" ht="15" hidden="1" customHeight="1">
      <c r="A98" s="39" t="s">
        <v>10</v>
      </c>
      <c r="B98" s="67">
        <v>41443</v>
      </c>
      <c r="C98" s="68" t="s">
        <v>414</v>
      </c>
      <c r="D98" s="80"/>
      <c r="E98" s="69">
        <v>25.3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9">
        <v>25.3</v>
      </c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>
        <f t="shared" si="2"/>
        <v>0</v>
      </c>
    </row>
    <row r="99" spans="1:83" ht="15" hidden="1" customHeight="1">
      <c r="A99" s="39" t="s">
        <v>10</v>
      </c>
      <c r="B99" s="67">
        <v>41443</v>
      </c>
      <c r="C99" s="68" t="s">
        <v>415</v>
      </c>
      <c r="D99" s="80"/>
      <c r="E99" s="69">
        <v>45.7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9">
        <v>45.7</v>
      </c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>
        <f t="shared" si="2"/>
        <v>0</v>
      </c>
    </row>
    <row r="100" spans="1:83" ht="15" hidden="1" customHeight="1">
      <c r="A100" s="39" t="s">
        <v>10</v>
      </c>
      <c r="B100" s="67">
        <v>41443</v>
      </c>
      <c r="C100" s="68" t="s">
        <v>500</v>
      </c>
      <c r="D100" s="80"/>
      <c r="E100" s="69">
        <v>61.05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9">
        <v>61.05</v>
      </c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>
        <f t="shared" si="2"/>
        <v>0</v>
      </c>
    </row>
    <row r="101" spans="1:83" ht="15" hidden="1" customHeight="1">
      <c r="A101" s="39" t="s">
        <v>10</v>
      </c>
      <c r="B101" s="67">
        <v>41443</v>
      </c>
      <c r="C101" s="68" t="s">
        <v>501</v>
      </c>
      <c r="D101" s="80"/>
      <c r="E101" s="69">
        <v>25.3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9">
        <v>25.3</v>
      </c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>
        <f t="shared" si="2"/>
        <v>0</v>
      </c>
    </row>
    <row r="102" spans="1:83" ht="15" hidden="1" customHeight="1">
      <c r="A102" s="39" t="s">
        <v>10</v>
      </c>
      <c r="B102" s="67">
        <v>41443</v>
      </c>
      <c r="C102" s="68" t="s">
        <v>416</v>
      </c>
      <c r="D102" s="80"/>
      <c r="E102" s="69">
        <v>45.7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9">
        <v>45.7</v>
      </c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>
        <f t="shared" si="2"/>
        <v>0</v>
      </c>
    </row>
    <row r="103" spans="1:83" ht="15" hidden="1" customHeight="1">
      <c r="A103" s="39" t="s">
        <v>10</v>
      </c>
      <c r="B103" s="67">
        <v>41443</v>
      </c>
      <c r="C103" s="68" t="s">
        <v>502</v>
      </c>
      <c r="D103" s="80"/>
      <c r="E103" s="69">
        <v>25.3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9">
        <v>25.3</v>
      </c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>
        <f t="shared" si="2"/>
        <v>0</v>
      </c>
    </row>
    <row r="104" spans="1:83" ht="15" hidden="1" customHeight="1">
      <c r="A104" s="39" t="s">
        <v>10</v>
      </c>
      <c r="B104" s="67">
        <v>41443</v>
      </c>
      <c r="C104" s="68" t="s">
        <v>503</v>
      </c>
      <c r="D104" s="80"/>
      <c r="E104" s="69">
        <v>12.65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9">
        <v>12.65</v>
      </c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>
        <f t="shared" si="2"/>
        <v>0</v>
      </c>
    </row>
    <row r="105" spans="1:83" ht="15" hidden="1" customHeight="1">
      <c r="A105" s="39" t="s">
        <v>10</v>
      </c>
      <c r="B105" s="67">
        <v>41443</v>
      </c>
      <c r="C105" s="68" t="s">
        <v>504</v>
      </c>
      <c r="D105" s="80"/>
      <c r="E105" s="69">
        <v>9.85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9">
        <v>9.85</v>
      </c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>
        <f t="shared" si="2"/>
        <v>0</v>
      </c>
    </row>
    <row r="106" spans="1:83" ht="15" hidden="1" customHeight="1">
      <c r="A106" s="39" t="s">
        <v>10</v>
      </c>
      <c r="B106" s="67">
        <v>41443</v>
      </c>
      <c r="C106" s="68" t="s">
        <v>505</v>
      </c>
      <c r="D106" s="80"/>
      <c r="E106" s="69">
        <v>50.05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9">
        <v>50.05</v>
      </c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>
        <f t="shared" si="2"/>
        <v>0</v>
      </c>
    </row>
    <row r="107" spans="1:83" ht="15" hidden="1" customHeight="1">
      <c r="A107" s="39" t="s">
        <v>10</v>
      </c>
      <c r="B107" s="67">
        <v>41443</v>
      </c>
      <c r="C107" s="68" t="s">
        <v>506</v>
      </c>
      <c r="D107" s="80"/>
      <c r="E107" s="69">
        <v>50.05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9">
        <v>50.05</v>
      </c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>
        <f t="shared" si="2"/>
        <v>0</v>
      </c>
    </row>
    <row r="108" spans="1:83" ht="15" hidden="1" customHeight="1">
      <c r="A108" s="39" t="s">
        <v>10</v>
      </c>
      <c r="B108" s="67">
        <v>41443</v>
      </c>
      <c r="C108" s="68" t="s">
        <v>507</v>
      </c>
      <c r="D108" s="80"/>
      <c r="E108" s="69">
        <v>9.85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9">
        <v>9.85</v>
      </c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>
        <f t="shared" si="2"/>
        <v>0</v>
      </c>
    </row>
    <row r="109" spans="1:83" ht="15" hidden="1" customHeight="1">
      <c r="A109" s="39" t="s">
        <v>10</v>
      </c>
      <c r="B109" s="67">
        <v>41443</v>
      </c>
      <c r="C109" s="68" t="s">
        <v>508</v>
      </c>
      <c r="D109" s="80"/>
      <c r="E109" s="69">
        <v>61.05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9">
        <v>61.05</v>
      </c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>
        <f t="shared" si="2"/>
        <v>0</v>
      </c>
    </row>
    <row r="110" spans="1:83" ht="15" hidden="1" customHeight="1">
      <c r="A110" s="39" t="s">
        <v>10</v>
      </c>
      <c r="B110" s="67">
        <v>41443</v>
      </c>
      <c r="C110" s="68" t="s">
        <v>509</v>
      </c>
      <c r="D110" s="80"/>
      <c r="E110" s="69">
        <v>9.85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9">
        <v>9.85</v>
      </c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>
        <f t="shared" si="2"/>
        <v>0</v>
      </c>
    </row>
    <row r="111" spans="1:83" ht="15" hidden="1" customHeight="1">
      <c r="A111" s="39" t="s">
        <v>10</v>
      </c>
      <c r="B111" s="67">
        <v>41443</v>
      </c>
      <c r="C111" s="68" t="s">
        <v>510</v>
      </c>
      <c r="D111" s="80"/>
      <c r="E111" s="69">
        <v>25.3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9">
        <v>25.3</v>
      </c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>
        <f t="shared" si="2"/>
        <v>0</v>
      </c>
    </row>
    <row r="112" spans="1:83" ht="15" hidden="1" customHeight="1">
      <c r="A112" s="39" t="s">
        <v>10</v>
      </c>
      <c r="B112" s="67">
        <v>41443</v>
      </c>
      <c r="C112" s="68" t="s">
        <v>415</v>
      </c>
      <c r="D112" s="80"/>
      <c r="E112" s="69">
        <v>19.7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9">
        <v>19.7</v>
      </c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>
        <f t="shared" si="2"/>
        <v>0</v>
      </c>
    </row>
    <row r="113" spans="1:83" ht="15" hidden="1" customHeight="1">
      <c r="A113" s="39" t="s">
        <v>10</v>
      </c>
      <c r="B113" s="67">
        <v>41443</v>
      </c>
      <c r="C113" s="68" t="s">
        <v>511</v>
      </c>
      <c r="D113" s="80"/>
      <c r="E113" s="69">
        <v>19.7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9">
        <v>19.7</v>
      </c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>
        <f t="shared" si="2"/>
        <v>0</v>
      </c>
    </row>
    <row r="114" spans="1:83" ht="15" hidden="1" customHeight="1">
      <c r="A114" s="39" t="s">
        <v>10</v>
      </c>
      <c r="B114" s="67">
        <v>41443</v>
      </c>
      <c r="C114" s="68" t="s">
        <v>512</v>
      </c>
      <c r="D114" s="80"/>
      <c r="E114" s="69">
        <v>12.65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9">
        <v>12.65</v>
      </c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>
        <f t="shared" si="2"/>
        <v>0</v>
      </c>
    </row>
    <row r="115" spans="1:83" ht="15" hidden="1" customHeight="1">
      <c r="A115" s="39" t="s">
        <v>10</v>
      </c>
      <c r="B115" s="67">
        <v>41443</v>
      </c>
      <c r="C115" s="68" t="s">
        <v>513</v>
      </c>
      <c r="D115" s="80"/>
      <c r="E115" s="69">
        <v>61.05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9">
        <v>61.05</v>
      </c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>
        <f t="shared" si="2"/>
        <v>0</v>
      </c>
    </row>
    <row r="116" spans="1:83" ht="15" hidden="1" customHeight="1">
      <c r="A116" s="39" t="s">
        <v>10</v>
      </c>
      <c r="B116" s="67">
        <v>41443</v>
      </c>
      <c r="C116" s="68" t="s">
        <v>514</v>
      </c>
      <c r="D116" s="80"/>
      <c r="E116" s="69">
        <v>50.05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9">
        <v>50.05</v>
      </c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>
        <f t="shared" si="2"/>
        <v>0</v>
      </c>
    </row>
    <row r="117" spans="1:83" ht="15" hidden="1" customHeight="1">
      <c r="A117" s="39" t="s">
        <v>10</v>
      </c>
      <c r="B117" s="67">
        <v>41443</v>
      </c>
      <c r="C117" s="68" t="s">
        <v>515</v>
      </c>
      <c r="D117" s="80"/>
      <c r="E117" s="69">
        <v>12.65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9">
        <v>12.65</v>
      </c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>
        <f t="shared" si="2"/>
        <v>0</v>
      </c>
    </row>
    <row r="118" spans="1:83" ht="15" hidden="1" customHeight="1">
      <c r="A118" s="39" t="s">
        <v>10</v>
      </c>
      <c r="B118" s="67">
        <v>41443</v>
      </c>
      <c r="C118" s="68" t="s">
        <v>516</v>
      </c>
      <c r="D118" s="80"/>
      <c r="E118" s="69">
        <v>25.3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9">
        <v>25.3</v>
      </c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5">
        <f t="shared" si="2"/>
        <v>0</v>
      </c>
    </row>
    <row r="119" spans="1:83" ht="15" hidden="1" customHeight="1">
      <c r="A119" s="39" t="s">
        <v>10</v>
      </c>
      <c r="B119" s="67">
        <v>41443</v>
      </c>
      <c r="C119" s="68" t="s">
        <v>517</v>
      </c>
      <c r="D119" s="80"/>
      <c r="E119" s="69">
        <v>45.7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9">
        <v>45.7</v>
      </c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5">
        <f t="shared" si="2"/>
        <v>0</v>
      </c>
    </row>
    <row r="120" spans="1:83" ht="15" hidden="1" customHeight="1">
      <c r="A120" s="39" t="s">
        <v>10</v>
      </c>
      <c r="B120" s="67">
        <v>41443</v>
      </c>
      <c r="C120" s="68" t="s">
        <v>518</v>
      </c>
      <c r="D120" s="80"/>
      <c r="E120" s="69">
        <v>17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9">
        <v>17</v>
      </c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5">
        <f t="shared" si="2"/>
        <v>0</v>
      </c>
    </row>
    <row r="121" spans="1:83" ht="15" hidden="1" customHeight="1">
      <c r="A121" s="39" t="s">
        <v>10</v>
      </c>
      <c r="B121" s="67">
        <v>41443</v>
      </c>
      <c r="C121" s="68" t="s">
        <v>519</v>
      </c>
      <c r="D121" s="80"/>
      <c r="E121" s="69">
        <v>25.3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9">
        <v>25.3</v>
      </c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5">
        <f t="shared" si="2"/>
        <v>0</v>
      </c>
    </row>
    <row r="122" spans="1:83" ht="15" hidden="1" customHeight="1">
      <c r="A122" s="39" t="s">
        <v>10</v>
      </c>
      <c r="B122" s="67">
        <v>41443</v>
      </c>
      <c r="C122" s="68" t="s">
        <v>390</v>
      </c>
      <c r="D122" s="80"/>
      <c r="E122" s="69">
        <v>45.7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9">
        <v>45.7</v>
      </c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5">
        <f t="shared" si="2"/>
        <v>0</v>
      </c>
    </row>
    <row r="123" spans="1:83" ht="15" hidden="1" customHeight="1">
      <c r="A123" s="39" t="s">
        <v>10</v>
      </c>
      <c r="B123" s="67">
        <v>41443</v>
      </c>
      <c r="C123" s="68" t="s">
        <v>520</v>
      </c>
      <c r="D123" s="80"/>
      <c r="E123" s="69">
        <v>25.3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9">
        <v>25.3</v>
      </c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5">
        <f t="shared" si="2"/>
        <v>0</v>
      </c>
    </row>
    <row r="124" spans="1:83" ht="15" hidden="1" customHeight="1">
      <c r="A124" s="39" t="s">
        <v>10</v>
      </c>
      <c r="B124" s="67">
        <v>41443</v>
      </c>
      <c r="C124" s="68" t="s">
        <v>521</v>
      </c>
      <c r="D124" s="80"/>
      <c r="E124" s="69">
        <v>61.05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9">
        <v>61.05</v>
      </c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5">
        <f t="shared" si="2"/>
        <v>0</v>
      </c>
    </row>
    <row r="125" spans="1:83" ht="15" hidden="1" customHeight="1">
      <c r="A125" s="39" t="s">
        <v>10</v>
      </c>
      <c r="B125" s="67">
        <v>41443</v>
      </c>
      <c r="C125" s="68" t="s">
        <v>522</v>
      </c>
      <c r="D125" s="80"/>
      <c r="E125" s="69">
        <v>19.7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9">
        <v>19.7</v>
      </c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5">
        <f t="shared" si="2"/>
        <v>0</v>
      </c>
    </row>
    <row r="126" spans="1:83" ht="15" hidden="1" customHeight="1">
      <c r="A126" s="39" t="s">
        <v>10</v>
      </c>
      <c r="B126" s="67">
        <v>41443</v>
      </c>
      <c r="C126" s="68" t="s">
        <v>523</v>
      </c>
      <c r="D126" s="80"/>
      <c r="E126" s="69">
        <v>19.7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9">
        <v>19.7</v>
      </c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5">
        <f t="shared" si="2"/>
        <v>0</v>
      </c>
    </row>
    <row r="127" spans="1:83" ht="15" hidden="1" customHeight="1">
      <c r="A127" s="39" t="s">
        <v>10</v>
      </c>
      <c r="B127" s="67">
        <v>41443</v>
      </c>
      <c r="C127" s="68" t="s">
        <v>524</v>
      </c>
      <c r="D127" s="80"/>
      <c r="E127" s="69">
        <v>22.85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9">
        <v>22.85</v>
      </c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5">
        <f t="shared" si="2"/>
        <v>0</v>
      </c>
    </row>
    <row r="128" spans="1:83" ht="15" hidden="1" customHeight="1">
      <c r="A128" s="39" t="s">
        <v>10</v>
      </c>
      <c r="B128" s="67">
        <v>41443</v>
      </c>
      <c r="C128" s="68" t="s">
        <v>525</v>
      </c>
      <c r="D128" s="80"/>
      <c r="E128" s="69">
        <v>45.7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9">
        <v>45.7</v>
      </c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5">
        <f t="shared" si="2"/>
        <v>0</v>
      </c>
    </row>
    <row r="129" spans="1:83" ht="15" hidden="1" customHeight="1">
      <c r="A129" s="39" t="s">
        <v>10</v>
      </c>
      <c r="B129" s="67">
        <v>41443</v>
      </c>
      <c r="C129" s="68" t="s">
        <v>526</v>
      </c>
      <c r="D129" s="80"/>
      <c r="E129" s="69">
        <v>20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9">
        <v>20</v>
      </c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5">
        <f t="shared" si="2"/>
        <v>0</v>
      </c>
    </row>
    <row r="130" spans="1:83" ht="15" hidden="1" customHeight="1">
      <c r="A130" s="39" t="s">
        <v>10</v>
      </c>
      <c r="B130" s="67">
        <v>41443</v>
      </c>
      <c r="C130" s="68" t="s">
        <v>527</v>
      </c>
      <c r="D130" s="80"/>
      <c r="E130" s="69">
        <v>19.7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9">
        <v>19.7</v>
      </c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5">
        <f t="shared" si="2"/>
        <v>0</v>
      </c>
    </row>
    <row r="131" spans="1:83" ht="15" hidden="1" customHeight="1">
      <c r="A131" s="39" t="s">
        <v>10</v>
      </c>
      <c r="B131" s="67">
        <v>41443</v>
      </c>
      <c r="C131" s="68" t="s">
        <v>528</v>
      </c>
      <c r="D131" s="80"/>
      <c r="E131" s="69">
        <v>70.55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9">
        <v>70.55</v>
      </c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5">
        <f t="shared" si="2"/>
        <v>0</v>
      </c>
    </row>
    <row r="132" spans="1:83" ht="15" hidden="1" customHeight="1">
      <c r="A132" s="39" t="s">
        <v>10</v>
      </c>
      <c r="B132" s="67">
        <v>41443</v>
      </c>
      <c r="C132" s="68" t="s">
        <v>529</v>
      </c>
      <c r="D132" s="80"/>
      <c r="E132" s="69">
        <v>9.85</v>
      </c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9">
        <v>9.85</v>
      </c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5">
        <f t="shared" si="2"/>
        <v>0</v>
      </c>
    </row>
    <row r="133" spans="1:83" ht="15" hidden="1" customHeight="1">
      <c r="A133" s="39" t="s">
        <v>10</v>
      </c>
      <c r="B133" s="67">
        <v>41443</v>
      </c>
      <c r="C133" s="68" t="s">
        <v>530</v>
      </c>
      <c r="D133" s="80"/>
      <c r="E133" s="69">
        <v>9.85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9">
        <v>9.85</v>
      </c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5">
        <f t="shared" si="2"/>
        <v>0</v>
      </c>
    </row>
    <row r="134" spans="1:83" ht="15" hidden="1" customHeight="1">
      <c r="A134" s="39" t="s">
        <v>10</v>
      </c>
      <c r="B134" s="67">
        <v>41443</v>
      </c>
      <c r="C134" s="68" t="s">
        <v>531</v>
      </c>
      <c r="D134" s="80"/>
      <c r="E134" s="69">
        <v>9.85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9">
        <v>9.85</v>
      </c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5">
        <f t="shared" si="2"/>
        <v>0</v>
      </c>
    </row>
    <row r="135" spans="1:83" ht="15" hidden="1" customHeight="1">
      <c r="A135" s="39" t="s">
        <v>10</v>
      </c>
      <c r="B135" s="67">
        <v>41443</v>
      </c>
      <c r="C135" s="68" t="s">
        <v>532</v>
      </c>
      <c r="D135" s="80"/>
      <c r="E135" s="69">
        <v>19.7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9">
        <v>19.7</v>
      </c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5">
        <f t="shared" si="2"/>
        <v>0</v>
      </c>
    </row>
    <row r="136" spans="1:83" ht="15" hidden="1" customHeight="1">
      <c r="A136" s="39" t="s">
        <v>10</v>
      </c>
      <c r="B136" s="67">
        <v>41443</v>
      </c>
      <c r="C136" s="68" t="s">
        <v>533</v>
      </c>
      <c r="D136" s="80"/>
      <c r="E136" s="69">
        <v>45.7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9">
        <v>45.7</v>
      </c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5">
        <f t="shared" si="2"/>
        <v>0</v>
      </c>
    </row>
    <row r="137" spans="1:83" ht="15" hidden="1" customHeight="1">
      <c r="A137" s="39" t="s">
        <v>10</v>
      </c>
      <c r="B137" s="67">
        <v>41443</v>
      </c>
      <c r="C137" s="68" t="s">
        <v>534</v>
      </c>
      <c r="D137" s="80"/>
      <c r="E137" s="69">
        <v>19.7</v>
      </c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9">
        <v>19.7</v>
      </c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5">
        <f t="shared" si="2"/>
        <v>0</v>
      </c>
    </row>
    <row r="138" spans="1:83" ht="15" hidden="1" customHeight="1">
      <c r="A138" s="39" t="s">
        <v>10</v>
      </c>
      <c r="B138" s="67">
        <v>41443</v>
      </c>
      <c r="C138" s="68" t="s">
        <v>535</v>
      </c>
      <c r="D138" s="80"/>
      <c r="E138" s="69">
        <v>25.3</v>
      </c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9">
        <v>25.3</v>
      </c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5">
        <f t="shared" si="2"/>
        <v>0</v>
      </c>
    </row>
    <row r="139" spans="1:83" ht="15" hidden="1" customHeight="1">
      <c r="A139" s="39" t="s">
        <v>10</v>
      </c>
      <c r="B139" s="67">
        <v>41443</v>
      </c>
      <c r="C139" s="68" t="s">
        <v>536</v>
      </c>
      <c r="D139" s="80"/>
      <c r="E139" s="69">
        <v>19.7</v>
      </c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9">
        <v>19.7</v>
      </c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5">
        <f t="shared" si="2"/>
        <v>0</v>
      </c>
    </row>
    <row r="140" spans="1:83" ht="15" hidden="1" customHeight="1">
      <c r="A140" s="39" t="s">
        <v>10</v>
      </c>
      <c r="B140" s="67">
        <v>41443</v>
      </c>
      <c r="C140" s="68" t="s">
        <v>537</v>
      </c>
      <c r="D140" s="80"/>
      <c r="E140" s="69">
        <v>19.7</v>
      </c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9">
        <v>19.7</v>
      </c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5">
        <f t="shared" si="2"/>
        <v>0</v>
      </c>
    </row>
    <row r="141" spans="1:83" ht="15" hidden="1" customHeight="1">
      <c r="A141" s="39" t="s">
        <v>10</v>
      </c>
      <c r="B141" s="67">
        <v>41443</v>
      </c>
      <c r="C141" s="68" t="s">
        <v>538</v>
      </c>
      <c r="D141" s="80"/>
      <c r="E141" s="69">
        <v>45.7</v>
      </c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9">
        <v>45.7</v>
      </c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5">
        <f t="shared" si="2"/>
        <v>0</v>
      </c>
    </row>
    <row r="142" spans="1:83" ht="15" hidden="1" customHeight="1">
      <c r="A142" s="39" t="s">
        <v>10</v>
      </c>
      <c r="B142" s="67">
        <v>41443</v>
      </c>
      <c r="C142" s="68" t="s">
        <v>539</v>
      </c>
      <c r="D142" s="80"/>
      <c r="E142" s="69">
        <v>30</v>
      </c>
      <c r="F142" s="64"/>
      <c r="G142" s="64"/>
      <c r="H142" s="64"/>
      <c r="I142" s="64"/>
      <c r="J142" s="64"/>
      <c r="K142" s="69">
        <v>30</v>
      </c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5">
        <f t="shared" si="2"/>
        <v>0</v>
      </c>
    </row>
    <row r="143" spans="1:83" ht="15" hidden="1" customHeight="1">
      <c r="A143" s="39" t="s">
        <v>10</v>
      </c>
      <c r="B143" s="67">
        <v>41443</v>
      </c>
      <c r="C143" s="68" t="s">
        <v>540</v>
      </c>
      <c r="D143" s="80"/>
      <c r="E143" s="69">
        <v>122.1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9">
        <v>122.1</v>
      </c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5">
        <f t="shared" si="2"/>
        <v>0</v>
      </c>
    </row>
    <row r="144" spans="1:83" ht="15" hidden="1" customHeight="1">
      <c r="A144" s="39" t="s">
        <v>10</v>
      </c>
      <c r="B144" s="67">
        <v>41443</v>
      </c>
      <c r="C144" s="68" t="s">
        <v>541</v>
      </c>
      <c r="D144" s="80"/>
      <c r="E144" s="69">
        <v>25.3</v>
      </c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9">
        <v>25.3</v>
      </c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5">
        <f t="shared" si="2"/>
        <v>0</v>
      </c>
    </row>
    <row r="145" spans="1:83" ht="15" hidden="1" customHeight="1">
      <c r="A145" s="39" t="s">
        <v>10</v>
      </c>
      <c r="B145" s="67">
        <v>41443</v>
      </c>
      <c r="C145" s="68" t="s">
        <v>542</v>
      </c>
      <c r="D145" s="80"/>
      <c r="E145" s="69">
        <v>61.05</v>
      </c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9">
        <v>61.05</v>
      </c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5">
        <f t="shared" si="2"/>
        <v>0</v>
      </c>
    </row>
    <row r="146" spans="1:83" ht="15" hidden="1" customHeight="1">
      <c r="A146" s="39" t="s">
        <v>10</v>
      </c>
      <c r="B146" s="67">
        <v>41443</v>
      </c>
      <c r="C146" s="68" t="s">
        <v>543</v>
      </c>
      <c r="D146" s="80"/>
      <c r="E146" s="69">
        <v>50.05</v>
      </c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9">
        <v>50.05</v>
      </c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5">
        <f t="shared" si="2"/>
        <v>0</v>
      </c>
    </row>
    <row r="147" spans="1:83" ht="15" hidden="1" customHeight="1">
      <c r="A147" s="39" t="s">
        <v>10</v>
      </c>
      <c r="B147" s="67">
        <v>41443</v>
      </c>
      <c r="C147" s="68" t="s">
        <v>544</v>
      </c>
      <c r="D147" s="80"/>
      <c r="E147" s="69">
        <v>61.05</v>
      </c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9">
        <v>61.05</v>
      </c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5">
        <f t="shared" si="2"/>
        <v>0</v>
      </c>
    </row>
    <row r="148" spans="1:83" ht="15" hidden="1" customHeight="1">
      <c r="A148" s="39" t="s">
        <v>10</v>
      </c>
      <c r="B148" s="67">
        <v>41443</v>
      </c>
      <c r="C148" s="68" t="s">
        <v>545</v>
      </c>
      <c r="D148" s="80"/>
      <c r="E148" s="69">
        <v>19.7</v>
      </c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9">
        <v>19.7</v>
      </c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5">
        <f t="shared" si="2"/>
        <v>0</v>
      </c>
    </row>
    <row r="149" spans="1:83" ht="15" hidden="1" customHeight="1">
      <c r="A149" s="39" t="s">
        <v>10</v>
      </c>
      <c r="B149" s="67">
        <v>41443</v>
      </c>
      <c r="C149" s="68" t="s">
        <v>546</v>
      </c>
      <c r="D149" s="80"/>
      <c r="E149" s="69">
        <v>19.7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9">
        <v>19.7</v>
      </c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5">
        <f t="shared" si="2"/>
        <v>0</v>
      </c>
    </row>
    <row r="150" spans="1:83" ht="15" hidden="1" customHeight="1">
      <c r="A150" s="39" t="s">
        <v>10</v>
      </c>
      <c r="B150" s="67">
        <v>41443</v>
      </c>
      <c r="C150" s="68" t="s">
        <v>547</v>
      </c>
      <c r="D150" s="80"/>
      <c r="E150" s="69">
        <v>100.1</v>
      </c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9">
        <v>100.1</v>
      </c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5">
        <f t="shared" si="2"/>
        <v>0</v>
      </c>
    </row>
    <row r="151" spans="1:83" ht="15" hidden="1" customHeight="1">
      <c r="A151" s="39" t="s">
        <v>10</v>
      </c>
      <c r="B151" s="67">
        <v>41443</v>
      </c>
      <c r="C151" s="68" t="s">
        <v>548</v>
      </c>
      <c r="D151" s="80"/>
      <c r="E151" s="69">
        <v>45.7</v>
      </c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9">
        <v>45.7</v>
      </c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5">
        <f t="shared" si="2"/>
        <v>0</v>
      </c>
    </row>
    <row r="152" spans="1:83" ht="15" hidden="1" customHeight="1">
      <c r="A152" s="39" t="s">
        <v>10</v>
      </c>
      <c r="B152" s="67">
        <v>41443</v>
      </c>
      <c r="C152" s="68" t="s">
        <v>549</v>
      </c>
      <c r="D152" s="80"/>
      <c r="E152" s="69">
        <v>45.7</v>
      </c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9">
        <v>45.7</v>
      </c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5">
        <f t="shared" si="2"/>
        <v>0</v>
      </c>
    </row>
    <row r="153" spans="1:83" ht="15" hidden="1" customHeight="1">
      <c r="A153" s="39" t="s">
        <v>10</v>
      </c>
      <c r="B153" s="67">
        <v>41443</v>
      </c>
      <c r="C153" s="68" t="s">
        <v>550</v>
      </c>
      <c r="D153" s="80"/>
      <c r="E153" s="69">
        <v>25.3</v>
      </c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9">
        <v>25.3</v>
      </c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5">
        <f t="shared" si="2"/>
        <v>0</v>
      </c>
    </row>
    <row r="154" spans="1:83" ht="15" hidden="1" customHeight="1">
      <c r="A154" s="39" t="s">
        <v>10</v>
      </c>
      <c r="B154" s="67">
        <v>41443</v>
      </c>
      <c r="C154" s="68" t="s">
        <v>390</v>
      </c>
      <c r="D154" s="80"/>
      <c r="E154" s="69">
        <v>19.7</v>
      </c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9">
        <v>19.7</v>
      </c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5">
        <f t="shared" si="2"/>
        <v>0</v>
      </c>
    </row>
    <row r="155" spans="1:83" ht="15" hidden="1" customHeight="1">
      <c r="A155" s="39" t="s">
        <v>10</v>
      </c>
      <c r="B155" s="67">
        <v>41443</v>
      </c>
      <c r="C155" s="68" t="s">
        <v>551</v>
      </c>
      <c r="D155" s="80"/>
      <c r="E155" s="69">
        <v>61.05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9">
        <v>61.05</v>
      </c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5">
        <f t="shared" si="2"/>
        <v>0</v>
      </c>
    </row>
    <row r="156" spans="1:83" ht="15" hidden="1" customHeight="1">
      <c r="A156" s="39" t="s">
        <v>10</v>
      </c>
      <c r="B156" s="67">
        <v>41443</v>
      </c>
      <c r="C156" s="68" t="s">
        <v>552</v>
      </c>
      <c r="D156" s="80"/>
      <c r="E156" s="69">
        <v>50.05</v>
      </c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9">
        <v>50.05</v>
      </c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5">
        <f t="shared" ref="CE156:CE216" si="3">E156-SUM(F156:BY156)</f>
        <v>0</v>
      </c>
    </row>
    <row r="157" spans="1:83" ht="15" hidden="1" customHeight="1">
      <c r="A157" s="39" t="s">
        <v>10</v>
      </c>
      <c r="B157" s="67">
        <v>41443</v>
      </c>
      <c r="C157" s="68" t="s">
        <v>553</v>
      </c>
      <c r="D157" s="80"/>
      <c r="E157" s="69">
        <v>9.85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9">
        <v>9.85</v>
      </c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5">
        <f t="shared" si="3"/>
        <v>0</v>
      </c>
    </row>
    <row r="158" spans="1:83" ht="15" hidden="1" customHeight="1">
      <c r="A158" s="39" t="s">
        <v>10</v>
      </c>
      <c r="B158" s="67">
        <v>41443</v>
      </c>
      <c r="C158" s="68" t="s">
        <v>554</v>
      </c>
      <c r="D158" s="80"/>
      <c r="E158" s="69">
        <v>19.7</v>
      </c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9">
        <v>19.7</v>
      </c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5">
        <f t="shared" si="3"/>
        <v>0</v>
      </c>
    </row>
    <row r="159" spans="1:83" ht="15" hidden="1" customHeight="1">
      <c r="A159" s="39" t="s">
        <v>10</v>
      </c>
      <c r="B159" s="67">
        <v>41443</v>
      </c>
      <c r="C159" s="68" t="s">
        <v>555</v>
      </c>
      <c r="D159" s="80"/>
      <c r="E159" s="69">
        <v>25.3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9">
        <v>25.3</v>
      </c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5">
        <f t="shared" si="3"/>
        <v>0</v>
      </c>
    </row>
    <row r="160" spans="1:83" ht="15" hidden="1" customHeight="1">
      <c r="A160" s="39" t="s">
        <v>10</v>
      </c>
      <c r="B160" s="67">
        <v>41443</v>
      </c>
      <c r="C160" s="68" t="s">
        <v>556</v>
      </c>
      <c r="D160" s="80"/>
      <c r="E160" s="69">
        <v>25.3</v>
      </c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9">
        <v>25.3</v>
      </c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5">
        <f t="shared" si="3"/>
        <v>0</v>
      </c>
    </row>
    <row r="161" spans="1:83" ht="15" hidden="1" customHeight="1">
      <c r="A161" s="39" t="s">
        <v>10</v>
      </c>
      <c r="B161" s="67">
        <v>41443</v>
      </c>
      <c r="C161" s="68" t="s">
        <v>557</v>
      </c>
      <c r="D161" s="80"/>
      <c r="E161" s="69">
        <v>19.7</v>
      </c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9">
        <v>19.7</v>
      </c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5">
        <f t="shared" si="3"/>
        <v>0</v>
      </c>
    </row>
    <row r="162" spans="1:83" ht="15" hidden="1" customHeight="1">
      <c r="A162" s="42" t="s">
        <v>9</v>
      </c>
      <c r="B162" s="67">
        <v>41443</v>
      </c>
      <c r="C162" s="68" t="s">
        <v>124</v>
      </c>
      <c r="D162" s="80" t="s">
        <v>128</v>
      </c>
      <c r="E162" s="73">
        <v>-11</v>
      </c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9">
        <v>-11</v>
      </c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5">
        <f t="shared" si="3"/>
        <v>0</v>
      </c>
    </row>
    <row r="163" spans="1:83" ht="15" hidden="1" customHeight="1">
      <c r="A163" s="39" t="s">
        <v>10</v>
      </c>
      <c r="B163" s="67">
        <v>41444</v>
      </c>
      <c r="C163" s="68" t="s">
        <v>417</v>
      </c>
      <c r="D163" s="80"/>
      <c r="E163" s="69">
        <v>45.7</v>
      </c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9">
        <v>45.7</v>
      </c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5">
        <f t="shared" si="3"/>
        <v>0</v>
      </c>
    </row>
    <row r="164" spans="1:83" ht="15" hidden="1" customHeight="1">
      <c r="A164" s="39" t="s">
        <v>10</v>
      </c>
      <c r="B164" s="67">
        <v>41444</v>
      </c>
      <c r="C164" s="68" t="s">
        <v>418</v>
      </c>
      <c r="D164" s="80"/>
      <c r="E164" s="69">
        <v>59.9</v>
      </c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9">
        <v>59.9</v>
      </c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5">
        <f t="shared" si="3"/>
        <v>0</v>
      </c>
    </row>
    <row r="165" spans="1:83" ht="15" hidden="1" customHeight="1">
      <c r="A165" s="39" t="s">
        <v>10</v>
      </c>
      <c r="B165" s="67">
        <v>41444</v>
      </c>
      <c r="C165" s="68" t="s">
        <v>419</v>
      </c>
      <c r="D165" s="80"/>
      <c r="E165" s="69">
        <v>122.1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9">
        <v>122.1</v>
      </c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5">
        <f t="shared" si="3"/>
        <v>0</v>
      </c>
    </row>
    <row r="166" spans="1:83" ht="15" hidden="1" customHeight="1">
      <c r="A166" s="39" t="s">
        <v>10</v>
      </c>
      <c r="B166" s="67">
        <v>41444</v>
      </c>
      <c r="C166" s="68" t="s">
        <v>419</v>
      </c>
      <c r="D166" s="80"/>
      <c r="E166" s="69">
        <v>19.7</v>
      </c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9">
        <v>19.7</v>
      </c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5">
        <f t="shared" si="3"/>
        <v>0</v>
      </c>
    </row>
    <row r="167" spans="1:83" ht="15" hidden="1" customHeight="1">
      <c r="A167" s="39" t="s">
        <v>10</v>
      </c>
      <c r="B167" s="67">
        <v>41444</v>
      </c>
      <c r="C167" s="68" t="s">
        <v>420</v>
      </c>
      <c r="D167" s="80"/>
      <c r="E167" s="69">
        <v>45.7</v>
      </c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9">
        <v>45.7</v>
      </c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5">
        <f t="shared" si="3"/>
        <v>0</v>
      </c>
    </row>
    <row r="168" spans="1:83" ht="15" hidden="1" customHeight="1">
      <c r="A168" s="39" t="s">
        <v>10</v>
      </c>
      <c r="B168" s="67">
        <v>41444</v>
      </c>
      <c r="C168" s="68" t="s">
        <v>421</v>
      </c>
      <c r="D168" s="80"/>
      <c r="E168" s="69">
        <v>122.1</v>
      </c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9">
        <v>122.1</v>
      </c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5">
        <f t="shared" si="3"/>
        <v>0</v>
      </c>
    </row>
    <row r="169" spans="1:83" ht="15" hidden="1" customHeight="1">
      <c r="A169" s="39" t="s">
        <v>10</v>
      </c>
      <c r="B169" s="67">
        <v>41444</v>
      </c>
      <c r="C169" s="68" t="s">
        <v>422</v>
      </c>
      <c r="D169" s="80"/>
      <c r="E169" s="69">
        <v>61.05</v>
      </c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9">
        <v>61.05</v>
      </c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5">
        <f t="shared" si="3"/>
        <v>0</v>
      </c>
    </row>
    <row r="170" spans="1:83" ht="15" hidden="1" customHeight="1">
      <c r="A170" s="39" t="s">
        <v>10</v>
      </c>
      <c r="B170" s="67">
        <v>41444</v>
      </c>
      <c r="C170" s="68" t="s">
        <v>422</v>
      </c>
      <c r="D170" s="80"/>
      <c r="E170" s="69">
        <v>61.05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9">
        <v>61.05</v>
      </c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5">
        <f t="shared" si="3"/>
        <v>0</v>
      </c>
    </row>
    <row r="171" spans="1:83" ht="15" hidden="1" customHeight="1">
      <c r="A171" s="39" t="s">
        <v>10</v>
      </c>
      <c r="B171" s="67">
        <v>41444</v>
      </c>
      <c r="C171" s="68" t="s">
        <v>423</v>
      </c>
      <c r="D171" s="80"/>
      <c r="E171" s="69">
        <v>61.05</v>
      </c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9">
        <v>61.05</v>
      </c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5">
        <f t="shared" si="3"/>
        <v>0</v>
      </c>
    </row>
    <row r="172" spans="1:83" ht="15" hidden="1" customHeight="1">
      <c r="A172" s="39" t="s">
        <v>10</v>
      </c>
      <c r="B172" s="67">
        <v>41444</v>
      </c>
      <c r="C172" s="68" t="s">
        <v>423</v>
      </c>
      <c r="D172" s="80"/>
      <c r="E172" s="69">
        <v>45.7</v>
      </c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9">
        <v>45.7</v>
      </c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5">
        <f t="shared" si="3"/>
        <v>0</v>
      </c>
    </row>
    <row r="173" spans="1:83" ht="15" hidden="1" customHeight="1">
      <c r="A173" s="39" t="s">
        <v>10</v>
      </c>
      <c r="B173" s="67">
        <v>41444</v>
      </c>
      <c r="C173" s="68" t="s">
        <v>558</v>
      </c>
      <c r="D173" s="80"/>
      <c r="E173" s="69">
        <v>19.7</v>
      </c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9">
        <v>19.7</v>
      </c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5">
        <f t="shared" si="3"/>
        <v>0</v>
      </c>
    </row>
    <row r="174" spans="1:83" ht="15" hidden="1" customHeight="1">
      <c r="A174" s="39" t="s">
        <v>10</v>
      </c>
      <c r="B174" s="67">
        <v>41444</v>
      </c>
      <c r="C174" s="68" t="s">
        <v>559</v>
      </c>
      <c r="D174" s="80"/>
      <c r="E174" s="69">
        <v>19.7</v>
      </c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9">
        <v>19.7</v>
      </c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5">
        <f t="shared" si="3"/>
        <v>0</v>
      </c>
    </row>
    <row r="175" spans="1:83" ht="15" hidden="1" customHeight="1">
      <c r="A175" s="39" t="s">
        <v>10</v>
      </c>
      <c r="B175" s="67">
        <v>41444</v>
      </c>
      <c r="C175" s="68" t="s">
        <v>560</v>
      </c>
      <c r="D175" s="80"/>
      <c r="E175" s="69">
        <v>44.3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9">
        <v>44.3</v>
      </c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5">
        <f t="shared" si="3"/>
        <v>0</v>
      </c>
    </row>
    <row r="176" spans="1:83" ht="15" hidden="1" customHeight="1">
      <c r="A176" s="39" t="s">
        <v>10</v>
      </c>
      <c r="B176" s="67">
        <v>41444</v>
      </c>
      <c r="C176" s="68" t="s">
        <v>561</v>
      </c>
      <c r="D176" s="80"/>
      <c r="E176" s="69">
        <v>100.1</v>
      </c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9">
        <v>100.1</v>
      </c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5">
        <f t="shared" si="3"/>
        <v>0</v>
      </c>
    </row>
    <row r="177" spans="1:83" ht="15" hidden="1" customHeight="1">
      <c r="A177" s="39" t="s">
        <v>10</v>
      </c>
      <c r="B177" s="67">
        <v>41444</v>
      </c>
      <c r="C177" s="68" t="s">
        <v>562</v>
      </c>
      <c r="D177" s="80"/>
      <c r="E177" s="69">
        <v>12.65</v>
      </c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9">
        <v>12.65</v>
      </c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5">
        <f t="shared" si="3"/>
        <v>0</v>
      </c>
    </row>
    <row r="178" spans="1:83" ht="15" hidden="1" customHeight="1">
      <c r="A178" s="39" t="s">
        <v>10</v>
      </c>
      <c r="B178" s="67">
        <v>41444</v>
      </c>
      <c r="C178" s="68" t="s">
        <v>563</v>
      </c>
      <c r="D178" s="80"/>
      <c r="E178" s="69">
        <v>100.1</v>
      </c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9">
        <v>100.1</v>
      </c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5">
        <f t="shared" si="3"/>
        <v>0</v>
      </c>
    </row>
    <row r="179" spans="1:83" ht="15" hidden="1" customHeight="1">
      <c r="A179" s="39" t="s">
        <v>10</v>
      </c>
      <c r="B179" s="67">
        <v>41444</v>
      </c>
      <c r="C179" s="68" t="s">
        <v>564</v>
      </c>
      <c r="D179" s="80"/>
      <c r="E179" s="69">
        <v>9.85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9">
        <v>9.85</v>
      </c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5">
        <f t="shared" si="3"/>
        <v>0</v>
      </c>
    </row>
    <row r="180" spans="1:83" ht="15" hidden="1" customHeight="1">
      <c r="A180" s="39" t="s">
        <v>10</v>
      </c>
      <c r="B180" s="67">
        <v>41444</v>
      </c>
      <c r="C180" s="68" t="s">
        <v>565</v>
      </c>
      <c r="D180" s="80"/>
      <c r="E180" s="69">
        <v>45.7</v>
      </c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9">
        <v>45.7</v>
      </c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5">
        <f t="shared" si="3"/>
        <v>0</v>
      </c>
    </row>
    <row r="181" spans="1:83" ht="15" hidden="1" customHeight="1">
      <c r="A181" s="39" t="s">
        <v>10</v>
      </c>
      <c r="B181" s="67">
        <v>41444</v>
      </c>
      <c r="C181" s="68" t="s">
        <v>566</v>
      </c>
      <c r="D181" s="80"/>
      <c r="E181" s="69">
        <v>19.7</v>
      </c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9">
        <v>19.7</v>
      </c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5">
        <f t="shared" si="3"/>
        <v>0</v>
      </c>
    </row>
    <row r="182" spans="1:83" ht="15" hidden="1" customHeight="1">
      <c r="A182" s="39" t="s">
        <v>10</v>
      </c>
      <c r="B182" s="67">
        <v>41444</v>
      </c>
      <c r="C182" s="68" t="s">
        <v>567</v>
      </c>
      <c r="D182" s="80"/>
      <c r="E182" s="69">
        <v>22.85</v>
      </c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9">
        <v>22.85</v>
      </c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5">
        <f t="shared" si="3"/>
        <v>0</v>
      </c>
    </row>
    <row r="183" spans="1:83" ht="15" hidden="1" customHeight="1">
      <c r="A183" s="39" t="s">
        <v>10</v>
      </c>
      <c r="B183" s="67">
        <v>41444</v>
      </c>
      <c r="C183" s="68" t="s">
        <v>568</v>
      </c>
      <c r="D183" s="80"/>
      <c r="E183" s="69">
        <v>61.05</v>
      </c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9">
        <v>61.05</v>
      </c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5">
        <f t="shared" si="3"/>
        <v>0</v>
      </c>
    </row>
    <row r="184" spans="1:83" ht="15" hidden="1" customHeight="1">
      <c r="A184" s="39" t="s">
        <v>10</v>
      </c>
      <c r="B184" s="67">
        <v>41444</v>
      </c>
      <c r="C184" s="68" t="s">
        <v>569</v>
      </c>
      <c r="D184" s="80"/>
      <c r="E184" s="69">
        <v>70.55</v>
      </c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9">
        <v>70.55</v>
      </c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5">
        <f t="shared" si="3"/>
        <v>0</v>
      </c>
    </row>
    <row r="185" spans="1:83" ht="15" hidden="1" customHeight="1">
      <c r="A185" s="39" t="s">
        <v>10</v>
      </c>
      <c r="B185" s="67">
        <v>41444</v>
      </c>
      <c r="C185" s="68" t="s">
        <v>570</v>
      </c>
      <c r="D185" s="80"/>
      <c r="E185" s="69">
        <v>100.1</v>
      </c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9">
        <v>100.1</v>
      </c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5">
        <f t="shared" si="3"/>
        <v>0</v>
      </c>
    </row>
    <row r="186" spans="1:83" ht="15" hidden="1" customHeight="1">
      <c r="A186" s="39" t="s">
        <v>10</v>
      </c>
      <c r="B186" s="67">
        <v>41444</v>
      </c>
      <c r="C186" s="68" t="s">
        <v>571</v>
      </c>
      <c r="D186" s="80"/>
      <c r="E186" s="69">
        <v>19.7</v>
      </c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9">
        <v>19.7</v>
      </c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5">
        <f t="shared" si="3"/>
        <v>0</v>
      </c>
    </row>
    <row r="187" spans="1:83" ht="15" hidden="1" customHeight="1">
      <c r="A187" s="39" t="s">
        <v>10</v>
      </c>
      <c r="B187" s="67">
        <v>41444</v>
      </c>
      <c r="C187" s="68" t="s">
        <v>572</v>
      </c>
      <c r="D187" s="80"/>
      <c r="E187" s="69">
        <v>61.05</v>
      </c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9">
        <v>61.05</v>
      </c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5">
        <f t="shared" si="3"/>
        <v>0</v>
      </c>
    </row>
    <row r="188" spans="1:83" ht="15" hidden="1" customHeight="1">
      <c r="A188" s="39" t="s">
        <v>10</v>
      </c>
      <c r="B188" s="67">
        <v>41444</v>
      </c>
      <c r="C188" s="68" t="s">
        <v>573</v>
      </c>
      <c r="D188" s="80"/>
      <c r="E188" s="69">
        <v>9.85</v>
      </c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9">
        <v>9.85</v>
      </c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5">
        <f t="shared" si="3"/>
        <v>0</v>
      </c>
    </row>
    <row r="189" spans="1:83" ht="15" hidden="1" customHeight="1">
      <c r="A189" s="39" t="s">
        <v>10</v>
      </c>
      <c r="B189" s="67">
        <v>41444</v>
      </c>
      <c r="C189" s="68" t="s">
        <v>574</v>
      </c>
      <c r="D189" s="80"/>
      <c r="E189" s="69">
        <v>50.05</v>
      </c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9">
        <v>50.05</v>
      </c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5">
        <f t="shared" si="3"/>
        <v>0</v>
      </c>
    </row>
    <row r="190" spans="1:83" ht="15" hidden="1" customHeight="1">
      <c r="A190" s="39" t="s">
        <v>10</v>
      </c>
      <c r="B190" s="67">
        <v>41444</v>
      </c>
      <c r="C190" s="68" t="s">
        <v>575</v>
      </c>
      <c r="D190" s="80"/>
      <c r="E190" s="69">
        <v>19.7</v>
      </c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9">
        <v>19.7</v>
      </c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5">
        <f t="shared" si="3"/>
        <v>0</v>
      </c>
    </row>
    <row r="191" spans="1:83" ht="15" hidden="1" customHeight="1">
      <c r="A191" s="39" t="s">
        <v>10</v>
      </c>
      <c r="B191" s="67">
        <v>41444</v>
      </c>
      <c r="C191" s="68" t="s">
        <v>576</v>
      </c>
      <c r="D191" s="80"/>
      <c r="E191" s="69">
        <v>19.7</v>
      </c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9">
        <v>19.7</v>
      </c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5">
        <f t="shared" si="3"/>
        <v>0</v>
      </c>
    </row>
    <row r="192" spans="1:83" ht="15" hidden="1" customHeight="1">
      <c r="A192" s="39" t="s">
        <v>10</v>
      </c>
      <c r="B192" s="67">
        <v>41444</v>
      </c>
      <c r="C192" s="68" t="s">
        <v>577</v>
      </c>
      <c r="D192" s="80"/>
      <c r="E192" s="69">
        <v>22.85</v>
      </c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9">
        <v>22.85</v>
      </c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5">
        <f t="shared" si="3"/>
        <v>0</v>
      </c>
    </row>
    <row r="193" spans="1:83" ht="15" hidden="1" customHeight="1">
      <c r="A193" s="39" t="s">
        <v>10</v>
      </c>
      <c r="B193" s="67">
        <v>41444</v>
      </c>
      <c r="C193" s="68" t="s">
        <v>578</v>
      </c>
      <c r="D193" s="80"/>
      <c r="E193" s="69">
        <v>61.05</v>
      </c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9">
        <v>61.05</v>
      </c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5">
        <f t="shared" si="3"/>
        <v>0</v>
      </c>
    </row>
    <row r="194" spans="1:83" ht="15" hidden="1" customHeight="1">
      <c r="A194" s="39" t="s">
        <v>10</v>
      </c>
      <c r="B194" s="67">
        <v>41444</v>
      </c>
      <c r="C194" s="68" t="s">
        <v>579</v>
      </c>
      <c r="D194" s="80"/>
      <c r="E194" s="69">
        <v>45.7</v>
      </c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9">
        <v>45.7</v>
      </c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5">
        <f t="shared" si="3"/>
        <v>0</v>
      </c>
    </row>
    <row r="195" spans="1:83" ht="15" hidden="1" customHeight="1">
      <c r="A195" s="39" t="s">
        <v>10</v>
      </c>
      <c r="B195" s="67">
        <v>41444</v>
      </c>
      <c r="C195" s="68" t="s">
        <v>580</v>
      </c>
      <c r="D195" s="80"/>
      <c r="E195" s="69">
        <v>100.1</v>
      </c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9">
        <v>100.1</v>
      </c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5">
        <f t="shared" si="3"/>
        <v>0</v>
      </c>
    </row>
    <row r="196" spans="1:83" ht="15" hidden="1" customHeight="1">
      <c r="A196" s="39" t="s">
        <v>10</v>
      </c>
      <c r="B196" s="67">
        <v>41444</v>
      </c>
      <c r="C196" s="68" t="s">
        <v>581</v>
      </c>
      <c r="D196" s="80"/>
      <c r="E196" s="69">
        <v>50.05</v>
      </c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9">
        <v>50.05</v>
      </c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5">
        <f t="shared" si="3"/>
        <v>0</v>
      </c>
    </row>
    <row r="197" spans="1:83" ht="15" hidden="1" customHeight="1">
      <c r="A197" s="39" t="s">
        <v>10</v>
      </c>
      <c r="B197" s="67">
        <v>41444</v>
      </c>
      <c r="C197" s="68" t="s">
        <v>582</v>
      </c>
      <c r="D197" s="80"/>
      <c r="E197" s="69">
        <v>45.7</v>
      </c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9">
        <v>45.7</v>
      </c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5">
        <f t="shared" si="3"/>
        <v>0</v>
      </c>
    </row>
    <row r="198" spans="1:83" ht="15" hidden="1" customHeight="1">
      <c r="A198" s="39" t="s">
        <v>10</v>
      </c>
      <c r="B198" s="67">
        <v>41444</v>
      </c>
      <c r="C198" s="68" t="s">
        <v>583</v>
      </c>
      <c r="D198" s="80"/>
      <c r="E198" s="69">
        <v>19.7</v>
      </c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9">
        <v>19.7</v>
      </c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5">
        <f t="shared" si="3"/>
        <v>0</v>
      </c>
    </row>
    <row r="199" spans="1:83" ht="15" hidden="1" customHeight="1">
      <c r="A199" s="39" t="s">
        <v>10</v>
      </c>
      <c r="B199" s="67">
        <v>41444</v>
      </c>
      <c r="C199" s="68" t="s">
        <v>584</v>
      </c>
      <c r="D199" s="80"/>
      <c r="E199" s="69">
        <v>45.7</v>
      </c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9">
        <v>45.7</v>
      </c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5">
        <f t="shared" si="3"/>
        <v>0</v>
      </c>
    </row>
    <row r="200" spans="1:83" ht="15" hidden="1" customHeight="1">
      <c r="A200" s="39" t="s">
        <v>10</v>
      </c>
      <c r="B200" s="67">
        <v>41444</v>
      </c>
      <c r="C200" s="68" t="s">
        <v>585</v>
      </c>
      <c r="D200" s="80"/>
      <c r="E200" s="69">
        <v>9.85</v>
      </c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9">
        <v>9.85</v>
      </c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5">
        <f t="shared" si="3"/>
        <v>0</v>
      </c>
    </row>
    <row r="201" spans="1:83" ht="15" hidden="1" customHeight="1">
      <c r="A201" s="39" t="s">
        <v>10</v>
      </c>
      <c r="B201" s="67">
        <v>41444</v>
      </c>
      <c r="C201" s="68" t="s">
        <v>586</v>
      </c>
      <c r="D201" s="80"/>
      <c r="E201" s="69">
        <v>19.7</v>
      </c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9">
        <v>19.7</v>
      </c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5">
        <f t="shared" si="3"/>
        <v>0</v>
      </c>
    </row>
    <row r="202" spans="1:83" ht="15" hidden="1" customHeight="1">
      <c r="A202" s="39" t="s">
        <v>10</v>
      </c>
      <c r="B202" s="67">
        <v>41444</v>
      </c>
      <c r="C202" s="68" t="s">
        <v>587</v>
      </c>
      <c r="D202" s="80"/>
      <c r="E202" s="69">
        <v>19.7</v>
      </c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9">
        <v>19.7</v>
      </c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5">
        <f t="shared" si="3"/>
        <v>0</v>
      </c>
    </row>
    <row r="203" spans="1:83" ht="15" hidden="1" customHeight="1">
      <c r="A203" s="39" t="s">
        <v>10</v>
      </c>
      <c r="B203" s="67">
        <v>41444</v>
      </c>
      <c r="C203" s="68" t="s">
        <v>588</v>
      </c>
      <c r="D203" s="80"/>
      <c r="E203" s="69">
        <v>45.7</v>
      </c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9">
        <v>45.7</v>
      </c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5">
        <f t="shared" si="3"/>
        <v>0</v>
      </c>
    </row>
    <row r="204" spans="1:83" ht="15" hidden="1" customHeight="1">
      <c r="A204" s="39" t="s">
        <v>10</v>
      </c>
      <c r="B204" s="67">
        <v>41444</v>
      </c>
      <c r="C204" s="68" t="s">
        <v>589</v>
      </c>
      <c r="D204" s="80"/>
      <c r="E204" s="69">
        <v>19.7</v>
      </c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9">
        <v>19.7</v>
      </c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5">
        <f t="shared" si="3"/>
        <v>0</v>
      </c>
    </row>
    <row r="205" spans="1:83" ht="15" hidden="1" customHeight="1">
      <c r="A205" s="39" t="s">
        <v>10</v>
      </c>
      <c r="B205" s="67">
        <v>41444</v>
      </c>
      <c r="C205" s="68" t="s">
        <v>590</v>
      </c>
      <c r="D205" s="80"/>
      <c r="E205" s="69">
        <v>61.05</v>
      </c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9">
        <v>61.05</v>
      </c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5">
        <f t="shared" si="3"/>
        <v>0</v>
      </c>
    </row>
    <row r="206" spans="1:83" ht="15" hidden="1" customHeight="1">
      <c r="A206" s="39" t="s">
        <v>10</v>
      </c>
      <c r="B206" s="67">
        <v>41444</v>
      </c>
      <c r="C206" s="68" t="s">
        <v>591</v>
      </c>
      <c r="D206" s="80"/>
      <c r="E206" s="69">
        <v>9.85</v>
      </c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9">
        <v>9.85</v>
      </c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5">
        <f t="shared" si="3"/>
        <v>0</v>
      </c>
    </row>
    <row r="207" spans="1:83" ht="15" hidden="1" customHeight="1">
      <c r="A207" s="39" t="s">
        <v>10</v>
      </c>
      <c r="B207" s="67">
        <v>41444</v>
      </c>
      <c r="C207" s="68" t="s">
        <v>592</v>
      </c>
      <c r="D207" s="80"/>
      <c r="E207" s="69">
        <v>12.65</v>
      </c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9">
        <v>12.65</v>
      </c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5">
        <f t="shared" si="3"/>
        <v>0</v>
      </c>
    </row>
    <row r="208" spans="1:83" ht="15" hidden="1" customHeight="1">
      <c r="A208" s="39" t="s">
        <v>10</v>
      </c>
      <c r="B208" s="67">
        <v>41444</v>
      </c>
      <c r="C208" s="68" t="s">
        <v>593</v>
      </c>
      <c r="D208" s="80"/>
      <c r="E208" s="69">
        <v>9.85</v>
      </c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9">
        <v>9.85</v>
      </c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5">
        <f t="shared" si="3"/>
        <v>0</v>
      </c>
    </row>
    <row r="209" spans="1:83" ht="15" hidden="1" customHeight="1">
      <c r="A209" s="39" t="s">
        <v>10</v>
      </c>
      <c r="B209" s="67">
        <v>41444</v>
      </c>
      <c r="C209" s="68" t="s">
        <v>594</v>
      </c>
      <c r="D209" s="80"/>
      <c r="E209" s="69">
        <v>9.85</v>
      </c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9">
        <v>9.85</v>
      </c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5">
        <f t="shared" si="3"/>
        <v>0</v>
      </c>
    </row>
    <row r="210" spans="1:83" ht="15" hidden="1" customHeight="1">
      <c r="A210" s="39" t="s">
        <v>10</v>
      </c>
      <c r="B210" s="67">
        <v>41444</v>
      </c>
      <c r="C210" s="68" t="s">
        <v>595</v>
      </c>
      <c r="D210" s="80"/>
      <c r="E210" s="69">
        <v>50.05</v>
      </c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9">
        <v>50.05</v>
      </c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5">
        <f t="shared" si="3"/>
        <v>0</v>
      </c>
    </row>
    <row r="211" spans="1:83" ht="15" hidden="1" customHeight="1">
      <c r="A211" s="39" t="s">
        <v>10</v>
      </c>
      <c r="B211" s="67">
        <v>41444</v>
      </c>
      <c r="C211" s="68" t="s">
        <v>596</v>
      </c>
      <c r="D211" s="80"/>
      <c r="E211" s="69">
        <v>19.7</v>
      </c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9">
        <v>19.7</v>
      </c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5">
        <f t="shared" si="3"/>
        <v>0</v>
      </c>
    </row>
    <row r="212" spans="1:83" ht="15" hidden="1" customHeight="1">
      <c r="A212" s="39" t="s">
        <v>10</v>
      </c>
      <c r="B212" s="67">
        <v>41444</v>
      </c>
      <c r="C212" s="68" t="s">
        <v>597</v>
      </c>
      <c r="D212" s="80"/>
      <c r="E212" s="69">
        <v>19.7</v>
      </c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9">
        <v>19.7</v>
      </c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5">
        <f t="shared" si="3"/>
        <v>0</v>
      </c>
    </row>
    <row r="213" spans="1:83" ht="15" hidden="1" customHeight="1">
      <c r="A213" s="39" t="s">
        <v>10</v>
      </c>
      <c r="B213" s="67">
        <v>41444</v>
      </c>
      <c r="C213" s="68" t="s">
        <v>598</v>
      </c>
      <c r="D213" s="80"/>
      <c r="E213" s="69">
        <v>22.15</v>
      </c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9">
        <v>22.15</v>
      </c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5">
        <f t="shared" si="3"/>
        <v>0</v>
      </c>
    </row>
    <row r="214" spans="1:83" ht="15" hidden="1" customHeight="1">
      <c r="A214" s="39" t="s">
        <v>10</v>
      </c>
      <c r="B214" s="67">
        <v>41444</v>
      </c>
      <c r="C214" s="68" t="s">
        <v>599</v>
      </c>
      <c r="D214" s="80"/>
      <c r="E214" s="69">
        <v>22.15</v>
      </c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9">
        <v>22.15</v>
      </c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5">
        <f t="shared" si="3"/>
        <v>0</v>
      </c>
    </row>
    <row r="215" spans="1:83" ht="15" hidden="1" customHeight="1">
      <c r="A215" s="39" t="s">
        <v>10</v>
      </c>
      <c r="B215" s="67">
        <v>41444</v>
      </c>
      <c r="C215" s="68" t="s">
        <v>600</v>
      </c>
      <c r="D215" s="80"/>
      <c r="E215" s="69">
        <v>61.05</v>
      </c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9">
        <v>61.05</v>
      </c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5">
        <f t="shared" si="3"/>
        <v>0</v>
      </c>
    </row>
    <row r="216" spans="1:83" ht="15" hidden="1" customHeight="1">
      <c r="A216" s="39" t="s">
        <v>10</v>
      </c>
      <c r="B216" s="67">
        <v>41444</v>
      </c>
      <c r="C216" s="68" t="s">
        <v>601</v>
      </c>
      <c r="D216" s="80"/>
      <c r="E216" s="69">
        <v>122.1</v>
      </c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9">
        <v>122.1</v>
      </c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5">
        <f t="shared" si="3"/>
        <v>0</v>
      </c>
    </row>
    <row r="217" spans="1:83" ht="15" hidden="1" customHeight="1">
      <c r="A217" s="39" t="s">
        <v>10</v>
      </c>
      <c r="B217" s="67">
        <v>41444</v>
      </c>
      <c r="C217" s="68" t="s">
        <v>602</v>
      </c>
      <c r="D217" s="80"/>
      <c r="E217" s="69">
        <v>12.65</v>
      </c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9">
        <v>12.65</v>
      </c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5">
        <f t="shared" ref="CE217:CE261" si="4">E217-SUM(F217:BY217)</f>
        <v>0</v>
      </c>
    </row>
    <row r="218" spans="1:83" ht="15" hidden="1" customHeight="1">
      <c r="A218" s="42" t="s">
        <v>9</v>
      </c>
      <c r="B218" s="67">
        <v>41444</v>
      </c>
      <c r="C218" s="68" t="s">
        <v>125</v>
      </c>
      <c r="D218" s="80" t="s">
        <v>130</v>
      </c>
      <c r="E218" s="73">
        <v>-11</v>
      </c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9">
        <v>-11</v>
      </c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5">
        <f t="shared" si="4"/>
        <v>0</v>
      </c>
    </row>
    <row r="219" spans="1:83" ht="15" hidden="1" customHeight="1">
      <c r="A219" s="39" t="s">
        <v>10</v>
      </c>
      <c r="B219" s="67">
        <v>41445</v>
      </c>
      <c r="C219" s="68" t="s">
        <v>424</v>
      </c>
      <c r="D219" s="80"/>
      <c r="E219" s="69">
        <v>50.05</v>
      </c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9">
        <v>50.05</v>
      </c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5">
        <f t="shared" si="4"/>
        <v>0</v>
      </c>
    </row>
    <row r="220" spans="1:83" ht="15" hidden="1" customHeight="1">
      <c r="A220" s="39" t="s">
        <v>10</v>
      </c>
      <c r="B220" s="67">
        <v>41445</v>
      </c>
      <c r="C220" s="68" t="s">
        <v>424</v>
      </c>
      <c r="D220" s="80"/>
      <c r="E220" s="69">
        <v>12.65</v>
      </c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9">
        <v>12.65</v>
      </c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5">
        <f t="shared" si="4"/>
        <v>0</v>
      </c>
    </row>
    <row r="221" spans="1:83" ht="15" hidden="1" customHeight="1">
      <c r="A221" s="39" t="s">
        <v>10</v>
      </c>
      <c r="B221" s="67">
        <v>41445</v>
      </c>
      <c r="C221" s="68" t="s">
        <v>425</v>
      </c>
      <c r="D221" s="80"/>
      <c r="E221" s="69">
        <v>12.65</v>
      </c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9">
        <v>12.65</v>
      </c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5">
        <f t="shared" si="4"/>
        <v>0</v>
      </c>
    </row>
    <row r="222" spans="1:83" ht="15" hidden="1" customHeight="1">
      <c r="A222" s="39" t="s">
        <v>10</v>
      </c>
      <c r="B222" s="67">
        <v>41445</v>
      </c>
      <c r="C222" s="68" t="s">
        <v>425</v>
      </c>
      <c r="D222" s="80"/>
      <c r="E222" s="69">
        <v>45.7</v>
      </c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9">
        <v>45.7</v>
      </c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5">
        <f t="shared" si="4"/>
        <v>0</v>
      </c>
    </row>
    <row r="223" spans="1:83" ht="15" hidden="1" customHeight="1">
      <c r="A223" s="39" t="s">
        <v>10</v>
      </c>
      <c r="B223" s="67">
        <v>41445</v>
      </c>
      <c r="C223" s="68" t="s">
        <v>426</v>
      </c>
      <c r="D223" s="80"/>
      <c r="E223" s="69">
        <v>100.1</v>
      </c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9">
        <v>100.1</v>
      </c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5">
        <f t="shared" si="4"/>
        <v>0</v>
      </c>
    </row>
    <row r="224" spans="1:83" ht="15" hidden="1" customHeight="1">
      <c r="A224" s="39" t="s">
        <v>10</v>
      </c>
      <c r="B224" s="67">
        <v>41445</v>
      </c>
      <c r="C224" s="68" t="s">
        <v>427</v>
      </c>
      <c r="D224" s="80"/>
      <c r="E224" s="69">
        <v>45.7</v>
      </c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9">
        <v>45.7</v>
      </c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5">
        <f t="shared" si="4"/>
        <v>0</v>
      </c>
    </row>
    <row r="225" spans="1:83" ht="15" hidden="1" customHeight="1">
      <c r="A225" s="39" t="s">
        <v>10</v>
      </c>
      <c r="B225" s="67">
        <v>41445</v>
      </c>
      <c r="C225" s="68" t="s">
        <v>603</v>
      </c>
      <c r="D225" s="80"/>
      <c r="E225" s="69">
        <v>50.05</v>
      </c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9">
        <v>50.05</v>
      </c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5">
        <f t="shared" si="4"/>
        <v>0</v>
      </c>
    </row>
    <row r="226" spans="1:83" ht="15" hidden="1" customHeight="1">
      <c r="A226" s="39" t="s">
        <v>10</v>
      </c>
      <c r="B226" s="67">
        <v>41445</v>
      </c>
      <c r="C226" s="68" t="s">
        <v>428</v>
      </c>
      <c r="D226" s="80"/>
      <c r="E226" s="69">
        <v>19.7</v>
      </c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9">
        <v>19.7</v>
      </c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5">
        <f t="shared" si="4"/>
        <v>0</v>
      </c>
    </row>
    <row r="227" spans="1:83" ht="15" hidden="1" customHeight="1">
      <c r="A227" s="39" t="s">
        <v>10</v>
      </c>
      <c r="B227" s="67">
        <v>41445</v>
      </c>
      <c r="C227" s="68" t="s">
        <v>604</v>
      </c>
      <c r="D227" s="80"/>
      <c r="E227" s="69">
        <v>9.85</v>
      </c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9">
        <v>9.85</v>
      </c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5">
        <f t="shared" si="4"/>
        <v>0</v>
      </c>
    </row>
    <row r="228" spans="1:83" ht="15" hidden="1" customHeight="1">
      <c r="A228" s="39" t="s">
        <v>10</v>
      </c>
      <c r="B228" s="67">
        <v>41445</v>
      </c>
      <c r="C228" s="68" t="s">
        <v>605</v>
      </c>
      <c r="D228" s="80"/>
      <c r="E228" s="69">
        <v>22.85</v>
      </c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9">
        <v>22.85</v>
      </c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5">
        <f t="shared" si="4"/>
        <v>0</v>
      </c>
    </row>
    <row r="229" spans="1:83" ht="15" hidden="1" customHeight="1">
      <c r="A229" s="39" t="s">
        <v>10</v>
      </c>
      <c r="B229" s="67">
        <v>41445</v>
      </c>
      <c r="C229" s="68" t="s">
        <v>606</v>
      </c>
      <c r="D229" s="80"/>
      <c r="E229" s="69">
        <v>61.05</v>
      </c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9">
        <v>61.05</v>
      </c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5">
        <f t="shared" si="4"/>
        <v>0</v>
      </c>
    </row>
    <row r="230" spans="1:83" ht="15" hidden="1" customHeight="1">
      <c r="A230" s="39" t="s">
        <v>10</v>
      </c>
      <c r="B230" s="67">
        <v>41445</v>
      </c>
      <c r="C230" s="68" t="s">
        <v>607</v>
      </c>
      <c r="D230" s="80"/>
      <c r="E230" s="69">
        <v>12.65</v>
      </c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9">
        <v>12.65</v>
      </c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5">
        <f t="shared" si="4"/>
        <v>0</v>
      </c>
    </row>
    <row r="231" spans="1:83" ht="15" hidden="1" customHeight="1">
      <c r="A231" s="39" t="s">
        <v>10</v>
      </c>
      <c r="B231" s="67">
        <v>41445</v>
      </c>
      <c r="C231" s="68" t="s">
        <v>608</v>
      </c>
      <c r="D231" s="80"/>
      <c r="E231" s="69">
        <v>19.7</v>
      </c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9">
        <v>19.7</v>
      </c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5">
        <f t="shared" si="4"/>
        <v>0</v>
      </c>
    </row>
    <row r="232" spans="1:83" ht="15" hidden="1" customHeight="1">
      <c r="A232" s="39" t="s">
        <v>10</v>
      </c>
      <c r="B232" s="67">
        <v>41445</v>
      </c>
      <c r="C232" s="68" t="s">
        <v>609</v>
      </c>
      <c r="D232" s="80"/>
      <c r="E232" s="69">
        <v>45.7</v>
      </c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9">
        <v>45.7</v>
      </c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5">
        <f t="shared" si="4"/>
        <v>0</v>
      </c>
    </row>
    <row r="233" spans="1:83" ht="15" hidden="1" customHeight="1">
      <c r="A233" s="39" t="s">
        <v>10</v>
      </c>
      <c r="B233" s="67">
        <v>41445</v>
      </c>
      <c r="C233" s="68" t="s">
        <v>610</v>
      </c>
      <c r="D233" s="80"/>
      <c r="E233" s="69">
        <v>25.3</v>
      </c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9">
        <v>25.3</v>
      </c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5">
        <f t="shared" si="4"/>
        <v>0</v>
      </c>
    </row>
    <row r="234" spans="1:83" ht="15" hidden="1" customHeight="1">
      <c r="A234" s="39" t="s">
        <v>10</v>
      </c>
      <c r="B234" s="67">
        <v>41445</v>
      </c>
      <c r="C234" s="68" t="s">
        <v>611</v>
      </c>
      <c r="D234" s="80"/>
      <c r="E234" s="69">
        <v>19.7</v>
      </c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9">
        <v>19.7</v>
      </c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5">
        <f t="shared" si="4"/>
        <v>0</v>
      </c>
    </row>
    <row r="235" spans="1:83" ht="15" hidden="1" customHeight="1">
      <c r="A235" s="39" t="s">
        <v>10</v>
      </c>
      <c r="B235" s="67">
        <v>41445</v>
      </c>
      <c r="C235" s="68" t="s">
        <v>612</v>
      </c>
      <c r="D235" s="80"/>
      <c r="E235" s="69">
        <v>30</v>
      </c>
      <c r="F235" s="64"/>
      <c r="G235" s="64"/>
      <c r="H235" s="64"/>
      <c r="I235" s="64"/>
      <c r="J235" s="64"/>
      <c r="K235" s="69">
        <v>30</v>
      </c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5">
        <f t="shared" si="4"/>
        <v>0</v>
      </c>
    </row>
    <row r="236" spans="1:83" ht="15" hidden="1" customHeight="1">
      <c r="A236" s="39" t="s">
        <v>10</v>
      </c>
      <c r="B236" s="67">
        <v>41445</v>
      </c>
      <c r="C236" s="68" t="s">
        <v>613</v>
      </c>
      <c r="D236" s="80"/>
      <c r="E236" s="69">
        <v>45.7</v>
      </c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9">
        <v>45.7</v>
      </c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5">
        <f t="shared" si="4"/>
        <v>0</v>
      </c>
    </row>
    <row r="237" spans="1:83" ht="15" hidden="1" customHeight="1">
      <c r="A237" s="39" t="s">
        <v>10</v>
      </c>
      <c r="B237" s="67">
        <v>41445</v>
      </c>
      <c r="C237" s="68" t="s">
        <v>614</v>
      </c>
      <c r="D237" s="80"/>
      <c r="E237" s="69">
        <v>19.7</v>
      </c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9">
        <v>19.7</v>
      </c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5">
        <f t="shared" si="4"/>
        <v>0</v>
      </c>
    </row>
    <row r="238" spans="1:83" ht="15" hidden="1" customHeight="1">
      <c r="A238" s="39" t="s">
        <v>10</v>
      </c>
      <c r="B238" s="67">
        <v>41445</v>
      </c>
      <c r="C238" s="68" t="s">
        <v>615</v>
      </c>
      <c r="D238" s="80"/>
      <c r="E238" s="69">
        <v>22.85</v>
      </c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9">
        <v>22.85</v>
      </c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5">
        <f t="shared" si="4"/>
        <v>0</v>
      </c>
    </row>
    <row r="239" spans="1:83" ht="15" hidden="1" customHeight="1">
      <c r="A239" s="39" t="s">
        <v>10</v>
      </c>
      <c r="B239" s="67">
        <v>41445</v>
      </c>
      <c r="C239" s="68" t="s">
        <v>616</v>
      </c>
      <c r="D239" s="80"/>
      <c r="E239" s="69">
        <v>61.05</v>
      </c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9">
        <v>61.05</v>
      </c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5">
        <f t="shared" si="4"/>
        <v>0</v>
      </c>
    </row>
    <row r="240" spans="1:83" ht="15" hidden="1" customHeight="1">
      <c r="A240" s="39" t="s">
        <v>10</v>
      </c>
      <c r="B240" s="67">
        <v>41445</v>
      </c>
      <c r="C240" s="68" t="s">
        <v>617</v>
      </c>
      <c r="D240" s="80"/>
      <c r="E240" s="69">
        <v>19.7</v>
      </c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9">
        <v>19.7</v>
      </c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5">
        <f t="shared" si="4"/>
        <v>0</v>
      </c>
    </row>
    <row r="241" spans="1:83" ht="15" hidden="1" customHeight="1">
      <c r="A241" s="39" t="s">
        <v>10</v>
      </c>
      <c r="B241" s="67">
        <v>41445</v>
      </c>
      <c r="C241" s="68" t="s">
        <v>618</v>
      </c>
      <c r="D241" s="80"/>
      <c r="E241" s="69">
        <v>19.7</v>
      </c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9">
        <v>19.7</v>
      </c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5">
        <f t="shared" si="4"/>
        <v>0</v>
      </c>
    </row>
    <row r="242" spans="1:83" ht="15" hidden="1" customHeight="1">
      <c r="A242" s="39" t="s">
        <v>10</v>
      </c>
      <c r="B242" s="67">
        <v>41445</v>
      </c>
      <c r="C242" s="68" t="s">
        <v>619</v>
      </c>
      <c r="D242" s="80"/>
      <c r="E242" s="69">
        <v>70.55</v>
      </c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9">
        <v>70.55</v>
      </c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5">
        <f t="shared" si="4"/>
        <v>0</v>
      </c>
    </row>
    <row r="243" spans="1:83" ht="15" hidden="1" customHeight="1">
      <c r="A243" s="39" t="s">
        <v>10</v>
      </c>
      <c r="B243" s="67">
        <v>41445</v>
      </c>
      <c r="C243" s="68" t="s">
        <v>620</v>
      </c>
      <c r="D243" s="80"/>
      <c r="E243" s="69">
        <v>22.85</v>
      </c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9">
        <v>22.85</v>
      </c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5">
        <f t="shared" si="4"/>
        <v>0</v>
      </c>
    </row>
    <row r="244" spans="1:83" ht="15" hidden="1" customHeight="1">
      <c r="A244" s="39" t="s">
        <v>10</v>
      </c>
      <c r="B244" s="67">
        <v>41445</v>
      </c>
      <c r="C244" s="68" t="s">
        <v>621</v>
      </c>
      <c r="D244" s="80"/>
      <c r="E244" s="69">
        <v>50.05</v>
      </c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9">
        <v>50.05</v>
      </c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5">
        <f t="shared" si="4"/>
        <v>0</v>
      </c>
    </row>
    <row r="245" spans="1:83" ht="15" hidden="1" customHeight="1">
      <c r="A245" s="39" t="s">
        <v>10</v>
      </c>
      <c r="B245" s="67">
        <v>41445</v>
      </c>
      <c r="C245" s="68" t="s">
        <v>622</v>
      </c>
      <c r="D245" s="80"/>
      <c r="E245" s="69">
        <v>61.05</v>
      </c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9">
        <v>61.05</v>
      </c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5">
        <f t="shared" si="4"/>
        <v>0</v>
      </c>
    </row>
    <row r="246" spans="1:83" ht="15" hidden="1" customHeight="1">
      <c r="A246" s="39" t="s">
        <v>10</v>
      </c>
      <c r="B246" s="67">
        <v>41445</v>
      </c>
      <c r="C246" s="68" t="s">
        <v>623</v>
      </c>
      <c r="D246" s="80"/>
      <c r="E246" s="69">
        <v>9.85</v>
      </c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9">
        <v>9.85</v>
      </c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5">
        <f t="shared" si="4"/>
        <v>0</v>
      </c>
    </row>
    <row r="247" spans="1:83" ht="15" hidden="1" customHeight="1">
      <c r="A247" s="39" t="s">
        <v>10</v>
      </c>
      <c r="B247" s="67">
        <v>41445</v>
      </c>
      <c r="C247" s="68" t="s">
        <v>624</v>
      </c>
      <c r="D247" s="80"/>
      <c r="E247" s="69">
        <v>122.1</v>
      </c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9">
        <v>122.1</v>
      </c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5">
        <f t="shared" si="4"/>
        <v>0</v>
      </c>
    </row>
    <row r="248" spans="1:83" ht="15" hidden="1" customHeight="1">
      <c r="A248" s="39" t="s">
        <v>10</v>
      </c>
      <c r="B248" s="67">
        <v>41445</v>
      </c>
      <c r="C248" s="68" t="s">
        <v>625</v>
      </c>
      <c r="D248" s="80"/>
      <c r="E248" s="69">
        <v>19.7</v>
      </c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9">
        <v>19.7</v>
      </c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5">
        <f t="shared" si="4"/>
        <v>0</v>
      </c>
    </row>
    <row r="249" spans="1:83" ht="15" hidden="1" customHeight="1">
      <c r="A249" s="39" t="s">
        <v>10</v>
      </c>
      <c r="B249" s="67">
        <v>41445</v>
      </c>
      <c r="C249" s="68" t="s">
        <v>626</v>
      </c>
      <c r="D249" s="80"/>
      <c r="E249" s="69">
        <v>50.05</v>
      </c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9">
        <v>50.05</v>
      </c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5">
        <f t="shared" si="4"/>
        <v>0</v>
      </c>
    </row>
    <row r="250" spans="1:83" ht="15" hidden="1" customHeight="1">
      <c r="A250" s="39" t="s">
        <v>10</v>
      </c>
      <c r="B250" s="67">
        <v>41445</v>
      </c>
      <c r="C250" s="68" t="s">
        <v>627</v>
      </c>
      <c r="D250" s="80"/>
      <c r="E250" s="69">
        <v>25.3</v>
      </c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9">
        <v>25.3</v>
      </c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5">
        <f t="shared" si="4"/>
        <v>0</v>
      </c>
    </row>
    <row r="251" spans="1:83" ht="15" hidden="1" customHeight="1">
      <c r="A251" s="39" t="s">
        <v>10</v>
      </c>
      <c r="B251" s="67">
        <v>41445</v>
      </c>
      <c r="C251" s="68" t="s">
        <v>628</v>
      </c>
      <c r="D251" s="80"/>
      <c r="E251" s="69">
        <v>50.05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9">
        <v>50.05</v>
      </c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5">
        <f t="shared" si="4"/>
        <v>0</v>
      </c>
    </row>
    <row r="252" spans="1:83" ht="15" hidden="1" customHeight="1">
      <c r="A252" s="39" t="s">
        <v>10</v>
      </c>
      <c r="B252" s="67">
        <v>41445</v>
      </c>
      <c r="C252" s="68" t="s">
        <v>629</v>
      </c>
      <c r="D252" s="80"/>
      <c r="E252" s="69">
        <v>45.7</v>
      </c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9">
        <v>45.7</v>
      </c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5">
        <f t="shared" si="4"/>
        <v>0</v>
      </c>
    </row>
    <row r="253" spans="1:83" ht="15" hidden="1" customHeight="1">
      <c r="A253" s="39" t="s">
        <v>10</v>
      </c>
      <c r="B253" s="67">
        <v>41445</v>
      </c>
      <c r="C253" s="68" t="s">
        <v>630</v>
      </c>
      <c r="D253" s="80"/>
      <c r="E253" s="69">
        <v>50.05</v>
      </c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9">
        <v>50.05</v>
      </c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5">
        <f t="shared" si="4"/>
        <v>0</v>
      </c>
    </row>
    <row r="254" spans="1:83" ht="15" hidden="1" customHeight="1">
      <c r="A254" s="39" t="s">
        <v>10</v>
      </c>
      <c r="B254" s="67">
        <v>41445</v>
      </c>
      <c r="C254" s="68" t="s">
        <v>429</v>
      </c>
      <c r="D254" s="80"/>
      <c r="E254" s="69">
        <v>45.7</v>
      </c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9">
        <v>45.7</v>
      </c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5">
        <f t="shared" si="4"/>
        <v>0</v>
      </c>
    </row>
    <row r="255" spans="1:83" ht="15" hidden="1" customHeight="1">
      <c r="A255" s="42" t="s">
        <v>9</v>
      </c>
      <c r="B255" s="67">
        <v>41445</v>
      </c>
      <c r="C255" s="68" t="s">
        <v>126</v>
      </c>
      <c r="D255" s="80" t="s">
        <v>129</v>
      </c>
      <c r="E255" s="73">
        <v>-11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9">
        <v>-11</v>
      </c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5">
        <f t="shared" si="4"/>
        <v>0</v>
      </c>
    </row>
    <row r="256" spans="1:83" ht="15" hidden="1" customHeight="1">
      <c r="A256" s="39" t="s">
        <v>10</v>
      </c>
      <c r="B256" s="67">
        <v>41446</v>
      </c>
      <c r="C256" s="68" t="s">
        <v>430</v>
      </c>
      <c r="D256" s="80"/>
      <c r="E256" s="69">
        <v>19.7</v>
      </c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9">
        <v>19.7</v>
      </c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5">
        <f t="shared" si="4"/>
        <v>0</v>
      </c>
    </row>
    <row r="257" spans="1:83" ht="15" hidden="1" customHeight="1">
      <c r="A257" s="39" t="s">
        <v>10</v>
      </c>
      <c r="B257" s="67">
        <v>41446</v>
      </c>
      <c r="C257" s="68" t="s">
        <v>430</v>
      </c>
      <c r="D257" s="80"/>
      <c r="E257" s="69">
        <v>50.05</v>
      </c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9">
        <v>50.05</v>
      </c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5">
        <f t="shared" si="4"/>
        <v>0</v>
      </c>
    </row>
    <row r="258" spans="1:83" ht="15" hidden="1" customHeight="1">
      <c r="A258" s="39" t="s">
        <v>10</v>
      </c>
      <c r="B258" s="67">
        <v>41446</v>
      </c>
      <c r="C258" s="68" t="s">
        <v>431</v>
      </c>
      <c r="D258" s="80"/>
      <c r="E258" s="69">
        <v>25.3</v>
      </c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9">
        <v>25.3</v>
      </c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5">
        <f t="shared" si="4"/>
        <v>0</v>
      </c>
    </row>
    <row r="259" spans="1:83" ht="15" hidden="1" customHeight="1">
      <c r="A259" s="39" t="s">
        <v>10</v>
      </c>
      <c r="B259" s="67">
        <v>41446</v>
      </c>
      <c r="C259" s="68" t="s">
        <v>432</v>
      </c>
      <c r="D259" s="80"/>
      <c r="E259" s="69">
        <v>19.7</v>
      </c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9">
        <v>19.7</v>
      </c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5">
        <f t="shared" si="4"/>
        <v>0</v>
      </c>
    </row>
    <row r="260" spans="1:83" ht="15" hidden="1" customHeight="1">
      <c r="A260" s="39" t="s">
        <v>10</v>
      </c>
      <c r="B260" s="67">
        <v>41446</v>
      </c>
      <c r="C260" s="68" t="s">
        <v>433</v>
      </c>
      <c r="D260" s="80"/>
      <c r="E260" s="69">
        <v>25.3</v>
      </c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9">
        <v>25.3</v>
      </c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5">
        <f t="shared" si="4"/>
        <v>0</v>
      </c>
    </row>
    <row r="261" spans="1:83" ht="15" hidden="1" customHeight="1">
      <c r="A261" s="39" t="s">
        <v>10</v>
      </c>
      <c r="B261" s="67">
        <v>41446</v>
      </c>
      <c r="C261" s="68" t="s">
        <v>631</v>
      </c>
      <c r="D261" s="80"/>
      <c r="E261" s="69">
        <v>25</v>
      </c>
      <c r="F261" s="64"/>
      <c r="G261" s="64"/>
      <c r="H261" s="64"/>
      <c r="I261" s="64"/>
      <c r="J261" s="64"/>
      <c r="K261" s="69">
        <v>25</v>
      </c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5">
        <f t="shared" si="4"/>
        <v>0</v>
      </c>
    </row>
    <row r="262" spans="1:83" ht="15" hidden="1" customHeight="1">
      <c r="A262" s="39" t="s">
        <v>10</v>
      </c>
      <c r="B262" s="67">
        <v>41446</v>
      </c>
      <c r="C262" s="68" t="s">
        <v>632</v>
      </c>
      <c r="D262" s="80"/>
      <c r="E262" s="69">
        <v>25.3</v>
      </c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9">
        <v>25.3</v>
      </c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5">
        <f t="shared" ref="CE262:CE273" si="5">E262-SUM(F262:BY262)</f>
        <v>0</v>
      </c>
    </row>
    <row r="263" spans="1:83" ht="15" hidden="1" customHeight="1">
      <c r="A263" s="39" t="s">
        <v>10</v>
      </c>
      <c r="B263" s="67">
        <v>41446</v>
      </c>
      <c r="C263" s="68" t="s">
        <v>633</v>
      </c>
      <c r="D263" s="80"/>
      <c r="E263" s="69">
        <v>45.7</v>
      </c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9">
        <v>45.7</v>
      </c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5">
        <f t="shared" si="5"/>
        <v>0</v>
      </c>
    </row>
    <row r="264" spans="1:83" ht="15" hidden="1" customHeight="1">
      <c r="A264" s="39" t="s">
        <v>10</v>
      </c>
      <c r="B264" s="67">
        <v>41450</v>
      </c>
      <c r="C264" s="68" t="s">
        <v>634</v>
      </c>
      <c r="D264" s="80"/>
      <c r="E264" s="69">
        <v>25.3</v>
      </c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9">
        <v>25.3</v>
      </c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5">
        <f t="shared" si="5"/>
        <v>0</v>
      </c>
    </row>
    <row r="265" spans="1:83" ht="15" hidden="1" customHeight="1">
      <c r="A265" s="39" t="s">
        <v>10</v>
      </c>
      <c r="B265" s="67">
        <v>41450</v>
      </c>
      <c r="C265" s="68" t="s">
        <v>635</v>
      </c>
      <c r="D265" s="80"/>
      <c r="E265" s="69">
        <v>50.05</v>
      </c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9">
        <v>50.05</v>
      </c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5">
        <f t="shared" si="5"/>
        <v>0</v>
      </c>
    </row>
    <row r="266" spans="1:83" ht="15" hidden="1" customHeight="1">
      <c r="A266" s="39" t="s">
        <v>10</v>
      </c>
      <c r="B266" s="67">
        <v>41450</v>
      </c>
      <c r="C266" s="68" t="s">
        <v>452</v>
      </c>
      <c r="D266" s="80"/>
      <c r="E266" s="69">
        <v>62.1</v>
      </c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9">
        <v>62.1</v>
      </c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5">
        <f t="shared" si="5"/>
        <v>0</v>
      </c>
    </row>
    <row r="267" spans="1:83" ht="15" hidden="1" customHeight="1">
      <c r="A267" s="39" t="s">
        <v>10</v>
      </c>
      <c r="B267" s="67">
        <v>41452</v>
      </c>
      <c r="C267" s="68" t="s">
        <v>636</v>
      </c>
      <c r="D267" s="80"/>
      <c r="E267" s="69">
        <v>19.7</v>
      </c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9">
        <v>19.7</v>
      </c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5">
        <f t="shared" si="5"/>
        <v>0</v>
      </c>
    </row>
    <row r="268" spans="1:83" ht="15" hidden="1" customHeight="1">
      <c r="A268" s="39" t="s">
        <v>10</v>
      </c>
      <c r="B268" s="67">
        <v>41452</v>
      </c>
      <c r="C268" s="68" t="s">
        <v>637</v>
      </c>
      <c r="D268" s="80"/>
      <c r="E268" s="69">
        <v>30</v>
      </c>
      <c r="F268" s="64"/>
      <c r="G268" s="64"/>
      <c r="H268" s="64"/>
      <c r="I268" s="64"/>
      <c r="J268" s="64"/>
      <c r="K268" s="69">
        <v>30</v>
      </c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5">
        <f t="shared" si="5"/>
        <v>0</v>
      </c>
    </row>
    <row r="269" spans="1:83" ht="15" hidden="1" customHeight="1">
      <c r="A269" s="39" t="s">
        <v>10</v>
      </c>
      <c r="B269" s="67">
        <v>41453</v>
      </c>
      <c r="C269" s="68" t="s">
        <v>638</v>
      </c>
      <c r="D269" s="80"/>
      <c r="E269" s="69">
        <v>9.85</v>
      </c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9">
        <v>9.85</v>
      </c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5">
        <f t="shared" si="5"/>
        <v>0</v>
      </c>
    </row>
    <row r="270" spans="1:83" ht="15" hidden="1" customHeight="1">
      <c r="A270" s="39" t="s">
        <v>10</v>
      </c>
      <c r="B270" s="67">
        <v>41453</v>
      </c>
      <c r="C270" s="68" t="s">
        <v>639</v>
      </c>
      <c r="D270" s="80"/>
      <c r="E270" s="69">
        <v>19.7</v>
      </c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9">
        <v>19.7</v>
      </c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5">
        <f t="shared" si="5"/>
        <v>0</v>
      </c>
    </row>
    <row r="271" spans="1:83" ht="15" hidden="1" customHeight="1">
      <c r="A271" s="39" t="s">
        <v>10</v>
      </c>
      <c r="B271" s="67">
        <v>41453</v>
      </c>
      <c r="C271" s="68" t="s">
        <v>640</v>
      </c>
      <c r="D271" s="80"/>
      <c r="E271" s="69">
        <v>30</v>
      </c>
      <c r="F271" s="64"/>
      <c r="G271" s="64"/>
      <c r="H271" s="64"/>
      <c r="I271" s="64"/>
      <c r="J271" s="64"/>
      <c r="K271" s="69">
        <v>30</v>
      </c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5">
        <f t="shared" si="5"/>
        <v>0</v>
      </c>
    </row>
    <row r="272" spans="1:83" ht="15" hidden="1" customHeight="1">
      <c r="A272" s="39" t="s">
        <v>10</v>
      </c>
      <c r="B272" s="67">
        <v>41456</v>
      </c>
      <c r="C272" s="68" t="s">
        <v>434</v>
      </c>
      <c r="D272" s="80"/>
      <c r="E272" s="69">
        <v>19.7</v>
      </c>
      <c r="F272" s="64"/>
      <c r="G272" s="64"/>
      <c r="H272" s="64"/>
      <c r="I272" s="64"/>
      <c r="J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9">
        <v>19.7</v>
      </c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5">
        <f t="shared" si="5"/>
        <v>0</v>
      </c>
    </row>
    <row r="273" spans="1:83" ht="15" hidden="1" customHeight="1">
      <c r="A273" s="39" t="s">
        <v>10</v>
      </c>
      <c r="B273" s="67">
        <v>41456</v>
      </c>
      <c r="C273" s="68" t="s">
        <v>434</v>
      </c>
      <c r="D273" s="80"/>
      <c r="E273" s="69">
        <v>30</v>
      </c>
      <c r="F273" s="64"/>
      <c r="G273" s="64"/>
      <c r="H273" s="64"/>
      <c r="I273" s="64"/>
      <c r="J273" s="64"/>
      <c r="K273" s="69">
        <v>30</v>
      </c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5">
        <f t="shared" si="5"/>
        <v>0</v>
      </c>
    </row>
    <row r="274" spans="1:83" ht="15" hidden="1" customHeight="1">
      <c r="A274" s="39" t="s">
        <v>10</v>
      </c>
      <c r="B274" s="67">
        <v>41456</v>
      </c>
      <c r="C274" s="68" t="s">
        <v>641</v>
      </c>
      <c r="D274" s="80"/>
      <c r="E274" s="69">
        <v>22.85</v>
      </c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9">
        <v>22.85</v>
      </c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5">
        <f t="shared" ref="CE274:CE355" si="6">E274-SUM(F274:BY274)</f>
        <v>0</v>
      </c>
    </row>
    <row r="275" spans="1:83" ht="15" hidden="1" customHeight="1">
      <c r="A275" s="39" t="s">
        <v>10</v>
      </c>
      <c r="B275" s="67">
        <v>41456</v>
      </c>
      <c r="C275" s="68" t="s">
        <v>642</v>
      </c>
      <c r="D275" s="80"/>
      <c r="E275" s="69">
        <v>45.7</v>
      </c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9">
        <v>45.7</v>
      </c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5">
        <f t="shared" si="6"/>
        <v>0</v>
      </c>
    </row>
    <row r="276" spans="1:83" ht="15" hidden="1" customHeight="1">
      <c r="A276" s="39" t="s">
        <v>10</v>
      </c>
      <c r="B276" s="67">
        <v>41456</v>
      </c>
      <c r="C276" s="68" t="s">
        <v>643</v>
      </c>
      <c r="D276" s="80"/>
      <c r="E276" s="69">
        <v>19.7</v>
      </c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9">
        <v>19.7</v>
      </c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5">
        <f t="shared" si="6"/>
        <v>0</v>
      </c>
    </row>
    <row r="277" spans="1:83" ht="15" hidden="1" customHeight="1">
      <c r="A277" s="39" t="s">
        <v>10</v>
      </c>
      <c r="B277" s="67">
        <v>41456</v>
      </c>
      <c r="C277" s="68" t="s">
        <v>644</v>
      </c>
      <c r="D277" s="80"/>
      <c r="E277" s="69">
        <v>45.7</v>
      </c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9">
        <v>45.7</v>
      </c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5">
        <f t="shared" si="6"/>
        <v>0</v>
      </c>
    </row>
    <row r="278" spans="1:83" ht="15" hidden="1" customHeight="1">
      <c r="A278" s="39" t="s">
        <v>10</v>
      </c>
      <c r="B278" s="67">
        <v>41457</v>
      </c>
      <c r="C278" s="68" t="s">
        <v>435</v>
      </c>
      <c r="D278" s="80"/>
      <c r="E278" s="69">
        <v>100.1</v>
      </c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9">
        <v>100.1</v>
      </c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5">
        <f t="shared" si="6"/>
        <v>0</v>
      </c>
    </row>
    <row r="279" spans="1:83" ht="15" hidden="1" customHeight="1">
      <c r="A279" s="39" t="s">
        <v>10</v>
      </c>
      <c r="B279" s="67">
        <v>41457</v>
      </c>
      <c r="C279" s="68" t="s">
        <v>436</v>
      </c>
      <c r="D279" s="80"/>
      <c r="E279" s="69">
        <v>45.7</v>
      </c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9">
        <v>45.7</v>
      </c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5">
        <f t="shared" si="6"/>
        <v>0</v>
      </c>
    </row>
    <row r="280" spans="1:83" ht="15" hidden="1" customHeight="1">
      <c r="A280" s="39" t="s">
        <v>10</v>
      </c>
      <c r="B280" s="67">
        <v>41457</v>
      </c>
      <c r="C280" s="68" t="s">
        <v>436</v>
      </c>
      <c r="D280" s="80"/>
      <c r="E280" s="69">
        <v>30</v>
      </c>
      <c r="F280" s="64"/>
      <c r="G280" s="64"/>
      <c r="H280" s="64"/>
      <c r="I280" s="64"/>
      <c r="J280" s="64"/>
      <c r="K280" s="69">
        <v>30</v>
      </c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5">
        <f t="shared" si="6"/>
        <v>0</v>
      </c>
    </row>
    <row r="281" spans="1:83" ht="15" hidden="1" customHeight="1">
      <c r="A281" s="39" t="s">
        <v>10</v>
      </c>
      <c r="B281" s="67">
        <v>41466</v>
      </c>
      <c r="C281" s="68" t="s">
        <v>645</v>
      </c>
      <c r="D281" s="80"/>
      <c r="E281" s="69">
        <v>19.7</v>
      </c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9">
        <v>19.7</v>
      </c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5">
        <f t="shared" si="6"/>
        <v>0</v>
      </c>
    </row>
    <row r="282" spans="1:83" ht="15" hidden="1" customHeight="1">
      <c r="A282" s="39" t="s">
        <v>10</v>
      </c>
      <c r="B282" s="67">
        <v>41495</v>
      </c>
      <c r="C282" s="68" t="s">
        <v>646</v>
      </c>
      <c r="D282" s="80"/>
      <c r="E282" s="69">
        <v>100.1</v>
      </c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9">
        <v>100.1</v>
      </c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5">
        <f t="shared" si="6"/>
        <v>0</v>
      </c>
    </row>
    <row r="283" spans="1:83" ht="15" hidden="1" customHeight="1">
      <c r="A283" s="39" t="s">
        <v>10</v>
      </c>
      <c r="B283" s="67">
        <v>41495</v>
      </c>
      <c r="C283" s="68" t="s">
        <v>647</v>
      </c>
      <c r="D283" s="80"/>
      <c r="E283" s="69">
        <v>45.7</v>
      </c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9">
        <v>45.7</v>
      </c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5">
        <f t="shared" si="6"/>
        <v>0</v>
      </c>
    </row>
    <row r="284" spans="1:83" ht="15" hidden="1" customHeight="1">
      <c r="A284" s="39" t="s">
        <v>10</v>
      </c>
      <c r="B284" s="67">
        <v>41514</v>
      </c>
      <c r="C284" s="68" t="s">
        <v>132</v>
      </c>
      <c r="D284" s="80" t="s">
        <v>224</v>
      </c>
      <c r="E284" s="69">
        <v>-48.48</v>
      </c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9">
        <v>-48.48</v>
      </c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5">
        <f t="shared" si="6"/>
        <v>0</v>
      </c>
    </row>
    <row r="285" spans="1:83" ht="15" hidden="1" customHeight="1">
      <c r="A285" s="39" t="s">
        <v>10</v>
      </c>
      <c r="B285" s="67">
        <v>41519</v>
      </c>
      <c r="C285" s="99" t="s">
        <v>140</v>
      </c>
      <c r="D285" s="80"/>
      <c r="E285" s="69">
        <v>119.9</v>
      </c>
      <c r="F285" s="64"/>
      <c r="G285" s="64"/>
      <c r="H285" s="64"/>
      <c r="I285" s="64"/>
      <c r="J285" s="64"/>
      <c r="K285" s="69">
        <v>60</v>
      </c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9">
        <v>59.9</v>
      </c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5">
        <f t="shared" si="6"/>
        <v>0</v>
      </c>
    </row>
    <row r="286" spans="1:83" ht="15" customHeight="1">
      <c r="A286" s="39" t="s">
        <v>10</v>
      </c>
      <c r="B286" s="67">
        <v>41519</v>
      </c>
      <c r="C286" s="68" t="s">
        <v>141</v>
      </c>
      <c r="D286" s="80" t="s">
        <v>272</v>
      </c>
      <c r="E286" s="69">
        <v>-2.04</v>
      </c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9">
        <v>-2.04</v>
      </c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5">
        <f t="shared" si="6"/>
        <v>0</v>
      </c>
    </row>
    <row r="287" spans="1:83" ht="15" hidden="1" customHeight="1">
      <c r="A287" s="39" t="s">
        <v>10</v>
      </c>
      <c r="B287" s="67">
        <v>41523</v>
      </c>
      <c r="C287" s="68" t="s">
        <v>437</v>
      </c>
      <c r="D287" s="80"/>
      <c r="E287" s="69">
        <v>256.5</v>
      </c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9">
        <v>256.5</v>
      </c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5">
        <f t="shared" si="6"/>
        <v>0</v>
      </c>
    </row>
    <row r="288" spans="1:83" ht="15" hidden="1" customHeight="1">
      <c r="A288" s="42" t="s">
        <v>9</v>
      </c>
      <c r="B288" s="67">
        <v>41524</v>
      </c>
      <c r="C288" s="68" t="s">
        <v>133</v>
      </c>
      <c r="D288" s="80"/>
      <c r="E288" s="73">
        <v>-25</v>
      </c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5">
        <f t="shared" si="6"/>
        <v>-25</v>
      </c>
    </row>
    <row r="289" spans="1:83" ht="15" hidden="1" customHeight="1">
      <c r="A289" s="42" t="s">
        <v>9</v>
      </c>
      <c r="B289" s="67">
        <v>41525</v>
      </c>
      <c r="C289" s="68" t="s">
        <v>139</v>
      </c>
      <c r="D289" s="80"/>
      <c r="E289" s="73">
        <v>25</v>
      </c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5">
        <f>E289-SUM(F289:BY289)</f>
        <v>25</v>
      </c>
    </row>
    <row r="290" spans="1:83" ht="15" hidden="1" customHeight="1">
      <c r="A290" s="42" t="s">
        <v>9</v>
      </c>
      <c r="B290" s="67">
        <v>41524</v>
      </c>
      <c r="C290" s="68" t="s">
        <v>134</v>
      </c>
      <c r="D290" s="80"/>
      <c r="E290" s="73">
        <v>-64</v>
      </c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5">
        <f t="shared" si="6"/>
        <v>-64</v>
      </c>
    </row>
    <row r="291" spans="1:83" ht="15" hidden="1" customHeight="1">
      <c r="A291" s="42" t="s">
        <v>9</v>
      </c>
      <c r="B291" s="67">
        <v>41525</v>
      </c>
      <c r="C291" s="68" t="s">
        <v>137</v>
      </c>
      <c r="D291" s="80"/>
      <c r="E291" s="73">
        <v>64</v>
      </c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5">
        <f t="shared" si="6"/>
        <v>64</v>
      </c>
    </row>
    <row r="292" spans="1:83" ht="15" hidden="1" customHeight="1">
      <c r="A292" s="42" t="s">
        <v>9</v>
      </c>
      <c r="B292" s="67">
        <v>41525</v>
      </c>
      <c r="C292" s="68" t="s">
        <v>134</v>
      </c>
      <c r="D292" s="80"/>
      <c r="E292" s="73">
        <v>-100</v>
      </c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5">
        <f t="shared" si="6"/>
        <v>-100</v>
      </c>
    </row>
    <row r="293" spans="1:83" ht="15" hidden="1" customHeight="1">
      <c r="A293" s="42" t="s">
        <v>9</v>
      </c>
      <c r="B293" s="67">
        <v>41526</v>
      </c>
      <c r="C293" s="68" t="s">
        <v>137</v>
      </c>
      <c r="D293" s="80"/>
      <c r="E293" s="73">
        <v>100</v>
      </c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5">
        <f>E293-SUM(F293:BY293)</f>
        <v>100</v>
      </c>
    </row>
    <row r="294" spans="1:83" ht="15" hidden="1" customHeight="1">
      <c r="A294" s="42" t="s">
        <v>9</v>
      </c>
      <c r="B294" s="67">
        <v>41525</v>
      </c>
      <c r="C294" s="68" t="s">
        <v>118</v>
      </c>
      <c r="D294" s="80"/>
      <c r="E294" s="73">
        <v>-150</v>
      </c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5">
        <f t="shared" si="6"/>
        <v>-150</v>
      </c>
    </row>
    <row r="295" spans="1:83" ht="15" hidden="1" customHeight="1">
      <c r="A295" s="42" t="s">
        <v>9</v>
      </c>
      <c r="B295" s="67">
        <v>41529</v>
      </c>
      <c r="C295" s="68" t="s">
        <v>118</v>
      </c>
      <c r="D295" s="80"/>
      <c r="E295" s="73">
        <v>-150</v>
      </c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5">
        <f>E295-SUM(F295:BY295)</f>
        <v>-150</v>
      </c>
    </row>
    <row r="296" spans="1:83" ht="15" hidden="1" customHeight="1">
      <c r="A296" s="39" t="s">
        <v>10</v>
      </c>
      <c r="B296" s="67">
        <v>41529</v>
      </c>
      <c r="C296" s="68" t="s">
        <v>120</v>
      </c>
      <c r="D296" s="80"/>
      <c r="E296" s="69">
        <v>300</v>
      </c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5">
        <f>E296-SUM(F296:BY296)</f>
        <v>300</v>
      </c>
    </row>
    <row r="297" spans="1:83" ht="15" hidden="1" customHeight="1">
      <c r="A297" s="42" t="s">
        <v>9</v>
      </c>
      <c r="B297" s="67">
        <v>41525</v>
      </c>
      <c r="C297" s="68" t="s">
        <v>143</v>
      </c>
      <c r="D297" s="80" t="s">
        <v>225</v>
      </c>
      <c r="E297" s="73">
        <v>-35.6</v>
      </c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73">
        <v>-35.6</v>
      </c>
      <c r="BW297" s="64"/>
      <c r="BX297" s="64"/>
      <c r="BY297" s="64"/>
      <c r="BZ297" s="64"/>
      <c r="CA297" s="64"/>
      <c r="CB297" s="64"/>
      <c r="CC297" s="64"/>
      <c r="CD297" s="64"/>
      <c r="CE297" s="65">
        <f>E297-SUM(F297:BY297)</f>
        <v>0</v>
      </c>
    </row>
    <row r="298" spans="1:83" ht="15" hidden="1" customHeight="1">
      <c r="A298" s="42" t="s">
        <v>10</v>
      </c>
      <c r="B298" s="67">
        <v>41526</v>
      </c>
      <c r="C298" s="99" t="s">
        <v>140</v>
      </c>
      <c r="D298" s="80"/>
      <c r="E298" s="73">
        <v>230.05</v>
      </c>
      <c r="F298" s="64"/>
      <c r="G298" s="64"/>
      <c r="H298" s="64"/>
      <c r="I298" s="64"/>
      <c r="J298" s="64"/>
      <c r="K298" s="69">
        <v>180</v>
      </c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9">
        <v>50.05</v>
      </c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5">
        <f t="shared" si="6"/>
        <v>0</v>
      </c>
    </row>
    <row r="299" spans="1:83" ht="15" customHeight="1">
      <c r="A299" s="42" t="s">
        <v>10</v>
      </c>
      <c r="B299" s="67">
        <v>41526</v>
      </c>
      <c r="C299" s="68" t="s">
        <v>141</v>
      </c>
      <c r="D299" s="80" t="s">
        <v>272</v>
      </c>
      <c r="E299" s="73">
        <v>-1.38</v>
      </c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73">
        <v>-1.38</v>
      </c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5">
        <f t="shared" si="6"/>
        <v>0</v>
      </c>
    </row>
    <row r="300" spans="1:83" ht="15" hidden="1" customHeight="1">
      <c r="A300" s="42" t="s">
        <v>10</v>
      </c>
      <c r="B300" s="67">
        <v>41526</v>
      </c>
      <c r="C300" s="99" t="s">
        <v>140</v>
      </c>
      <c r="D300" s="80"/>
      <c r="E300" s="73">
        <v>292.55</v>
      </c>
      <c r="F300" s="64"/>
      <c r="G300" s="64"/>
      <c r="H300" s="64"/>
      <c r="I300" s="64"/>
      <c r="J300" s="64"/>
      <c r="K300" s="69">
        <v>210</v>
      </c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9">
        <v>82.55</v>
      </c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5">
        <f t="shared" si="6"/>
        <v>0</v>
      </c>
    </row>
    <row r="301" spans="1:83" ht="15" customHeight="1">
      <c r="A301" s="42" t="s">
        <v>10</v>
      </c>
      <c r="B301" s="67">
        <v>41526</v>
      </c>
      <c r="C301" s="68" t="s">
        <v>141</v>
      </c>
      <c r="D301" s="80" t="s">
        <v>272</v>
      </c>
      <c r="E301" s="73">
        <v>-1.76</v>
      </c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73">
        <v>-1.76</v>
      </c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5">
        <f t="shared" si="6"/>
        <v>0</v>
      </c>
    </row>
    <row r="302" spans="1:83" ht="15" hidden="1" customHeight="1">
      <c r="A302" s="42" t="s">
        <v>9</v>
      </c>
      <c r="B302" s="67">
        <v>41526</v>
      </c>
      <c r="C302" s="68" t="s">
        <v>440</v>
      </c>
      <c r="D302" s="80"/>
      <c r="E302" s="73">
        <v>15.6</v>
      </c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73">
        <v>15.6</v>
      </c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5">
        <f t="shared" si="6"/>
        <v>0</v>
      </c>
    </row>
    <row r="303" spans="1:83" ht="15" hidden="1" customHeight="1">
      <c r="A303" s="42" t="s">
        <v>9</v>
      </c>
      <c r="B303" s="67">
        <v>41526</v>
      </c>
      <c r="C303" s="68" t="s">
        <v>441</v>
      </c>
      <c r="D303" s="80"/>
      <c r="E303" s="73">
        <v>4</v>
      </c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73">
        <v>4</v>
      </c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5">
        <f t="shared" si="6"/>
        <v>0</v>
      </c>
    </row>
    <row r="304" spans="1:83" ht="15" hidden="1" customHeight="1">
      <c r="A304" s="39" t="s">
        <v>10</v>
      </c>
      <c r="B304" s="67">
        <v>41527</v>
      </c>
      <c r="C304" s="99" t="s">
        <v>140</v>
      </c>
      <c r="D304" s="80"/>
      <c r="E304" s="69">
        <v>130</v>
      </c>
      <c r="F304" s="64"/>
      <c r="G304" s="64"/>
      <c r="H304" s="64"/>
      <c r="I304" s="64"/>
      <c r="J304" s="64"/>
      <c r="K304" s="69">
        <v>30</v>
      </c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9">
        <v>100</v>
      </c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5">
        <f t="shared" si="6"/>
        <v>0</v>
      </c>
    </row>
    <row r="305" spans="1:83" ht="15" customHeight="1">
      <c r="A305" s="39" t="s">
        <v>10</v>
      </c>
      <c r="B305" s="67">
        <v>41527</v>
      </c>
      <c r="C305" s="68" t="s">
        <v>141</v>
      </c>
      <c r="D305" s="80" t="s">
        <v>272</v>
      </c>
      <c r="E305" s="69">
        <v>-0.78</v>
      </c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73">
        <v>-0.78</v>
      </c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5">
        <f t="shared" si="6"/>
        <v>0</v>
      </c>
    </row>
    <row r="306" spans="1:83" ht="15" hidden="1" customHeight="1">
      <c r="A306" s="39" t="s">
        <v>10</v>
      </c>
      <c r="B306" s="67">
        <v>41529</v>
      </c>
      <c r="C306" s="68" t="s">
        <v>146</v>
      </c>
      <c r="D306" s="80"/>
      <c r="E306" s="69">
        <v>8055.5</v>
      </c>
      <c r="F306" s="64"/>
      <c r="G306" s="64"/>
      <c r="H306" s="64"/>
      <c r="I306" s="64"/>
      <c r="J306" s="64"/>
      <c r="K306" s="69">
        <v>5225</v>
      </c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9">
        <v>2830.5</v>
      </c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5">
        <f t="shared" si="6"/>
        <v>0</v>
      </c>
    </row>
    <row r="307" spans="1:83" ht="15" hidden="1" customHeight="1">
      <c r="A307" s="42" t="s">
        <v>9</v>
      </c>
      <c r="B307" s="67">
        <v>41529</v>
      </c>
      <c r="C307" s="68" t="s">
        <v>145</v>
      </c>
      <c r="D307" s="80"/>
      <c r="E307" s="73">
        <v>-20</v>
      </c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5">
        <f t="shared" si="6"/>
        <v>-20</v>
      </c>
    </row>
    <row r="308" spans="1:83" ht="15" hidden="1" customHeight="1">
      <c r="A308" s="77" t="s">
        <v>95</v>
      </c>
      <c r="B308" s="67">
        <v>41529</v>
      </c>
      <c r="C308" s="68" t="s">
        <v>142</v>
      </c>
      <c r="D308" s="80"/>
      <c r="E308" s="89">
        <v>20</v>
      </c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5">
        <f>E308-SUM(F308:BY308)</f>
        <v>20</v>
      </c>
    </row>
    <row r="309" spans="1:83" ht="15" hidden="1" customHeight="1">
      <c r="A309" s="42" t="s">
        <v>9</v>
      </c>
      <c r="B309" s="67">
        <v>41529</v>
      </c>
      <c r="C309" s="68" t="s">
        <v>148</v>
      </c>
      <c r="D309" s="80"/>
      <c r="E309" s="73">
        <v>113.9</v>
      </c>
      <c r="F309" s="64"/>
      <c r="G309" s="64"/>
      <c r="H309" s="64"/>
      <c r="I309" s="64"/>
      <c r="J309" s="64"/>
      <c r="K309" s="73">
        <v>30</v>
      </c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73">
        <v>83.9</v>
      </c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5">
        <f t="shared" si="6"/>
        <v>0</v>
      </c>
    </row>
    <row r="310" spans="1:83" ht="15" hidden="1" customHeight="1">
      <c r="A310" s="42" t="s">
        <v>9</v>
      </c>
      <c r="B310" s="67">
        <v>41529</v>
      </c>
      <c r="C310" s="68" t="s">
        <v>149</v>
      </c>
      <c r="D310" s="80"/>
      <c r="E310" s="73">
        <v>30</v>
      </c>
      <c r="F310" s="64"/>
      <c r="G310" s="64"/>
      <c r="H310" s="64"/>
      <c r="I310" s="64"/>
      <c r="J310" s="64"/>
      <c r="K310" s="73">
        <v>30</v>
      </c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5">
        <f t="shared" si="6"/>
        <v>0</v>
      </c>
    </row>
    <row r="311" spans="1:83" ht="15" hidden="1" customHeight="1">
      <c r="A311" s="42" t="s">
        <v>9</v>
      </c>
      <c r="B311" s="67">
        <v>41529</v>
      </c>
      <c r="C311" s="68" t="s">
        <v>99</v>
      </c>
      <c r="D311" s="80"/>
      <c r="E311" s="73">
        <v>27.2</v>
      </c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73">
        <v>27.2</v>
      </c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5">
        <f t="shared" si="6"/>
        <v>0</v>
      </c>
    </row>
    <row r="312" spans="1:83" ht="15" hidden="1" customHeight="1">
      <c r="A312" s="42" t="s">
        <v>9</v>
      </c>
      <c r="B312" s="67">
        <v>41529</v>
      </c>
      <c r="C312" s="68" t="s">
        <v>150</v>
      </c>
      <c r="D312" s="80"/>
      <c r="E312" s="73">
        <v>30</v>
      </c>
      <c r="F312" s="64"/>
      <c r="G312" s="64"/>
      <c r="H312" s="64"/>
      <c r="I312" s="64"/>
      <c r="J312" s="64"/>
      <c r="K312" s="73">
        <v>30</v>
      </c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5">
        <f t="shared" si="6"/>
        <v>0</v>
      </c>
    </row>
    <row r="313" spans="1:83" ht="15" hidden="1" customHeight="1">
      <c r="A313" s="42" t="s">
        <v>9</v>
      </c>
      <c r="B313" s="67">
        <v>41530</v>
      </c>
      <c r="C313" s="68" t="s">
        <v>99</v>
      </c>
      <c r="D313" s="80"/>
      <c r="E313" s="73">
        <v>20.5</v>
      </c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73">
        <v>20.5</v>
      </c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5">
        <f t="shared" si="6"/>
        <v>0</v>
      </c>
    </row>
    <row r="314" spans="1:83" ht="15" hidden="1" customHeight="1">
      <c r="A314" s="42" t="s">
        <v>9</v>
      </c>
      <c r="B314" s="67">
        <v>41530</v>
      </c>
      <c r="C314" s="68" t="s">
        <v>99</v>
      </c>
      <c r="D314" s="80"/>
      <c r="E314" s="73">
        <v>35.4</v>
      </c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73">
        <v>35.4</v>
      </c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5">
        <f t="shared" si="6"/>
        <v>0</v>
      </c>
    </row>
    <row r="315" spans="1:83" ht="15" hidden="1" customHeight="1">
      <c r="A315" s="42" t="s">
        <v>9</v>
      </c>
      <c r="B315" s="67">
        <v>41530</v>
      </c>
      <c r="C315" s="68" t="s">
        <v>99</v>
      </c>
      <c r="D315" s="80"/>
      <c r="E315" s="73">
        <v>43</v>
      </c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73">
        <v>43</v>
      </c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5">
        <f t="shared" si="6"/>
        <v>0</v>
      </c>
    </row>
    <row r="316" spans="1:83" ht="15" hidden="1" customHeight="1">
      <c r="A316" s="42" t="s">
        <v>9</v>
      </c>
      <c r="B316" s="67">
        <v>41530</v>
      </c>
      <c r="C316" s="68" t="s">
        <v>99</v>
      </c>
      <c r="D316" s="80"/>
      <c r="E316" s="73">
        <v>5.7</v>
      </c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73">
        <v>5.7</v>
      </c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5">
        <f t="shared" si="6"/>
        <v>0</v>
      </c>
    </row>
    <row r="317" spans="1:83" ht="15" hidden="1" customHeight="1">
      <c r="A317" s="42" t="s">
        <v>9</v>
      </c>
      <c r="B317" s="67">
        <v>41530</v>
      </c>
      <c r="C317" s="68" t="s">
        <v>118</v>
      </c>
      <c r="D317" s="80"/>
      <c r="E317" s="73">
        <v>-350</v>
      </c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5">
        <f t="shared" si="6"/>
        <v>-350</v>
      </c>
    </row>
    <row r="318" spans="1:83" ht="15" hidden="1" customHeight="1">
      <c r="A318" s="42" t="s">
        <v>9</v>
      </c>
      <c r="B318" s="67">
        <v>41533</v>
      </c>
      <c r="C318" s="68" t="s">
        <v>151</v>
      </c>
      <c r="D318" s="80"/>
      <c r="E318" s="73">
        <v>30</v>
      </c>
      <c r="F318" s="64"/>
      <c r="G318" s="64"/>
      <c r="H318" s="64"/>
      <c r="I318" s="64"/>
      <c r="J318" s="64"/>
      <c r="K318" s="73">
        <v>30</v>
      </c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5">
        <f t="shared" si="6"/>
        <v>0</v>
      </c>
    </row>
    <row r="319" spans="1:83" ht="15" hidden="1" customHeight="1">
      <c r="A319" s="42" t="s">
        <v>9</v>
      </c>
      <c r="B319" s="67">
        <v>41533</v>
      </c>
      <c r="C319" s="68" t="s">
        <v>166</v>
      </c>
      <c r="D319" s="80"/>
      <c r="E319" s="73">
        <v>30</v>
      </c>
      <c r="F319" s="64"/>
      <c r="G319" s="64"/>
      <c r="H319" s="64"/>
      <c r="I319" s="64"/>
      <c r="J319" s="64"/>
      <c r="K319" s="73">
        <v>30</v>
      </c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5">
        <f t="shared" si="6"/>
        <v>0</v>
      </c>
    </row>
    <row r="320" spans="1:83" ht="15" hidden="1" customHeight="1">
      <c r="A320" s="42" t="s">
        <v>9</v>
      </c>
      <c r="B320" s="67">
        <v>41533</v>
      </c>
      <c r="C320" s="68" t="s">
        <v>167</v>
      </c>
      <c r="D320" s="80"/>
      <c r="E320" s="73">
        <v>11.1</v>
      </c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73">
        <v>11.1</v>
      </c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5">
        <f t="shared" si="6"/>
        <v>0</v>
      </c>
    </row>
    <row r="321" spans="1:83" ht="15" hidden="1" customHeight="1">
      <c r="A321" s="42" t="s">
        <v>9</v>
      </c>
      <c r="B321" s="67">
        <v>41533</v>
      </c>
      <c r="C321" s="68" t="s">
        <v>169</v>
      </c>
      <c r="D321" s="80"/>
      <c r="E321" s="73">
        <v>30</v>
      </c>
      <c r="F321" s="64"/>
      <c r="G321" s="64"/>
      <c r="H321" s="64"/>
      <c r="I321" s="64"/>
      <c r="J321" s="64"/>
      <c r="K321" s="73">
        <v>30</v>
      </c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5">
        <f t="shared" si="6"/>
        <v>0</v>
      </c>
    </row>
    <row r="322" spans="1:83" ht="15" hidden="1" customHeight="1">
      <c r="A322" s="42" t="s">
        <v>9</v>
      </c>
      <c r="B322" s="67">
        <v>41534</v>
      </c>
      <c r="C322" s="68" t="s">
        <v>99</v>
      </c>
      <c r="D322" s="80"/>
      <c r="E322" s="73">
        <v>40.9</v>
      </c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73">
        <v>40.9</v>
      </c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5">
        <f t="shared" si="6"/>
        <v>0</v>
      </c>
    </row>
    <row r="323" spans="1:83" ht="15" hidden="1" customHeight="1">
      <c r="A323" s="39" t="s">
        <v>10</v>
      </c>
      <c r="B323" s="67">
        <v>41535</v>
      </c>
      <c r="C323" s="68" t="s">
        <v>165</v>
      </c>
      <c r="D323" s="80"/>
      <c r="E323" s="69">
        <v>30</v>
      </c>
      <c r="K323" s="69">
        <v>30</v>
      </c>
      <c r="CE323" s="65">
        <f t="shared" si="6"/>
        <v>0</v>
      </c>
    </row>
    <row r="324" spans="1:83" ht="15" hidden="1" customHeight="1">
      <c r="A324" s="42" t="s">
        <v>9</v>
      </c>
      <c r="B324" s="67">
        <v>41535</v>
      </c>
      <c r="C324" s="68" t="s">
        <v>740</v>
      </c>
      <c r="D324" s="80"/>
      <c r="E324" s="73">
        <v>44.4</v>
      </c>
      <c r="F324" s="64"/>
      <c r="G324" s="64"/>
      <c r="H324" s="64"/>
      <c r="I324" s="64"/>
      <c r="J324" s="64"/>
      <c r="K324" s="73">
        <v>30</v>
      </c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73">
        <v>14.4</v>
      </c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5">
        <f t="shared" si="6"/>
        <v>0</v>
      </c>
    </row>
    <row r="325" spans="1:83" ht="15" hidden="1" customHeight="1">
      <c r="A325" s="42" t="s">
        <v>9</v>
      </c>
      <c r="B325" s="67">
        <v>41535</v>
      </c>
      <c r="C325" s="68" t="s">
        <v>99</v>
      </c>
      <c r="D325" s="80"/>
      <c r="E325" s="73">
        <v>13.4</v>
      </c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73">
        <v>13.4</v>
      </c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5">
        <f t="shared" si="6"/>
        <v>0</v>
      </c>
    </row>
    <row r="326" spans="1:83" ht="15" hidden="1" customHeight="1">
      <c r="A326" s="42" t="s">
        <v>9</v>
      </c>
      <c r="B326" s="67">
        <v>41535</v>
      </c>
      <c r="C326" s="68" t="s">
        <v>99</v>
      </c>
      <c r="D326" s="80"/>
      <c r="E326" s="73">
        <v>13.4</v>
      </c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73">
        <v>13.4</v>
      </c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5">
        <f t="shared" si="6"/>
        <v>0</v>
      </c>
    </row>
    <row r="327" spans="1:83" ht="15" hidden="1" customHeight="1">
      <c r="A327" s="39" t="s">
        <v>10</v>
      </c>
      <c r="B327" s="67">
        <v>41537</v>
      </c>
      <c r="C327" s="99" t="s">
        <v>140</v>
      </c>
      <c r="D327" s="80"/>
      <c r="E327" s="69">
        <v>30</v>
      </c>
      <c r="F327" s="64"/>
      <c r="G327" s="64"/>
      <c r="H327" s="64"/>
      <c r="I327" s="64"/>
      <c r="J327" s="64"/>
      <c r="K327" s="69">
        <v>30</v>
      </c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5">
        <f t="shared" si="6"/>
        <v>0</v>
      </c>
    </row>
    <row r="328" spans="1:83" ht="15" customHeight="1">
      <c r="A328" s="39" t="s">
        <v>10</v>
      </c>
      <c r="B328" s="67">
        <v>41537</v>
      </c>
      <c r="C328" s="68" t="s">
        <v>141</v>
      </c>
      <c r="D328" s="80" t="s">
        <v>272</v>
      </c>
      <c r="E328" s="69">
        <v>-0.18</v>
      </c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9">
        <v>-0.18</v>
      </c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5">
        <f t="shared" si="6"/>
        <v>0</v>
      </c>
    </row>
    <row r="329" spans="1:83" ht="15" hidden="1" customHeight="1">
      <c r="A329" s="42" t="s">
        <v>9</v>
      </c>
      <c r="B329" s="67">
        <v>41537</v>
      </c>
      <c r="C329" s="68" t="s">
        <v>99</v>
      </c>
      <c r="D329" s="80"/>
      <c r="E329" s="73">
        <v>7.8</v>
      </c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73">
        <v>7.8</v>
      </c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5">
        <f t="shared" si="6"/>
        <v>0</v>
      </c>
    </row>
    <row r="330" spans="1:83" ht="15" hidden="1" customHeight="1">
      <c r="A330" s="42" t="s">
        <v>9</v>
      </c>
      <c r="B330" s="67">
        <v>41541</v>
      </c>
      <c r="C330" s="68" t="s">
        <v>99</v>
      </c>
      <c r="D330" s="80"/>
      <c r="E330" s="73">
        <v>68.7</v>
      </c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73">
        <v>68.7</v>
      </c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5">
        <f t="shared" si="6"/>
        <v>0</v>
      </c>
    </row>
    <row r="331" spans="1:83" ht="15" hidden="1" customHeight="1">
      <c r="A331" s="42" t="s">
        <v>9</v>
      </c>
      <c r="B331" s="67">
        <v>41541</v>
      </c>
      <c r="C331" s="68" t="s">
        <v>99</v>
      </c>
      <c r="D331" s="80"/>
      <c r="E331" s="73">
        <v>8.5</v>
      </c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73">
        <v>8.5</v>
      </c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5">
        <f t="shared" si="6"/>
        <v>0</v>
      </c>
    </row>
    <row r="332" spans="1:83" ht="15" hidden="1" customHeight="1">
      <c r="A332" s="42" t="s">
        <v>9</v>
      </c>
      <c r="B332" s="67">
        <v>41541</v>
      </c>
      <c r="C332" s="68" t="s">
        <v>99</v>
      </c>
      <c r="D332" s="80" t="s">
        <v>226</v>
      </c>
      <c r="E332" s="73">
        <v>-13.4</v>
      </c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73">
        <v>-13.4</v>
      </c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5">
        <f t="shared" si="6"/>
        <v>0</v>
      </c>
    </row>
    <row r="333" spans="1:83" ht="15" hidden="1" customHeight="1">
      <c r="A333" s="42" t="s">
        <v>9</v>
      </c>
      <c r="B333" s="67">
        <v>41541</v>
      </c>
      <c r="C333" s="68" t="s">
        <v>701</v>
      </c>
      <c r="D333" s="80" t="s">
        <v>227</v>
      </c>
      <c r="E333" s="73">
        <v>-7</v>
      </c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73">
        <v>-7</v>
      </c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5">
        <f t="shared" si="6"/>
        <v>0</v>
      </c>
    </row>
    <row r="334" spans="1:83" ht="15" hidden="1" customHeight="1">
      <c r="A334" s="42" t="s">
        <v>9</v>
      </c>
      <c r="B334" s="67">
        <v>41542</v>
      </c>
      <c r="C334" s="68" t="s">
        <v>96</v>
      </c>
      <c r="D334" s="80"/>
      <c r="E334" s="73">
        <v>30</v>
      </c>
      <c r="F334" s="64"/>
      <c r="G334" s="64"/>
      <c r="H334" s="64"/>
      <c r="I334" s="64"/>
      <c r="J334" s="64"/>
      <c r="K334" s="73">
        <v>30</v>
      </c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5">
        <f t="shared" si="6"/>
        <v>0</v>
      </c>
    </row>
    <row r="335" spans="1:83" ht="15" hidden="1" customHeight="1">
      <c r="A335" s="42" t="s">
        <v>9</v>
      </c>
      <c r="B335" s="67">
        <v>41542</v>
      </c>
      <c r="C335" s="68" t="s">
        <v>170</v>
      </c>
      <c r="D335" s="80"/>
      <c r="E335" s="73">
        <v>30</v>
      </c>
      <c r="F335" s="64"/>
      <c r="G335" s="64"/>
      <c r="H335" s="64"/>
      <c r="I335" s="64"/>
      <c r="J335" s="64"/>
      <c r="K335" s="73">
        <v>30</v>
      </c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5">
        <f t="shared" si="6"/>
        <v>0</v>
      </c>
    </row>
    <row r="336" spans="1:83" ht="15" hidden="1" customHeight="1">
      <c r="A336" s="42" t="s">
        <v>9</v>
      </c>
      <c r="B336" s="67">
        <v>41542</v>
      </c>
      <c r="C336" s="68" t="s">
        <v>99</v>
      </c>
      <c r="D336" s="80"/>
      <c r="E336" s="73">
        <v>36.1</v>
      </c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73">
        <v>36.1</v>
      </c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5">
        <f t="shared" si="6"/>
        <v>0</v>
      </c>
    </row>
    <row r="337" spans="1:83" ht="15" hidden="1" customHeight="1">
      <c r="A337" s="42" t="s">
        <v>9</v>
      </c>
      <c r="B337" s="67">
        <v>41542</v>
      </c>
      <c r="C337" s="68" t="s">
        <v>118</v>
      </c>
      <c r="D337" s="80"/>
      <c r="E337" s="73">
        <v>-350</v>
      </c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5">
        <f t="shared" si="6"/>
        <v>-350</v>
      </c>
    </row>
    <row r="338" spans="1:83" ht="15" hidden="1" customHeight="1">
      <c r="A338" s="42" t="s">
        <v>9</v>
      </c>
      <c r="B338" s="67">
        <v>41543</v>
      </c>
      <c r="C338" s="68" t="s">
        <v>186</v>
      </c>
      <c r="D338" s="80"/>
      <c r="E338" s="73">
        <v>30</v>
      </c>
      <c r="F338" s="64"/>
      <c r="G338" s="64"/>
      <c r="H338" s="64"/>
      <c r="I338" s="64"/>
      <c r="J338" s="64"/>
      <c r="K338" s="73">
        <v>30</v>
      </c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5">
        <f t="shared" si="6"/>
        <v>0</v>
      </c>
    </row>
    <row r="339" spans="1:83" ht="15" hidden="1" customHeight="1">
      <c r="A339" s="39" t="s">
        <v>10</v>
      </c>
      <c r="B339" s="67">
        <v>41544</v>
      </c>
      <c r="C339" s="68" t="s">
        <v>362</v>
      </c>
      <c r="D339" s="80" t="s">
        <v>228</v>
      </c>
      <c r="E339" s="69">
        <v>-25.4</v>
      </c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9">
        <v>-25.4</v>
      </c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5">
        <f t="shared" si="6"/>
        <v>0</v>
      </c>
    </row>
    <row r="340" spans="1:83" ht="15" hidden="1" customHeight="1">
      <c r="A340" s="39" t="s">
        <v>10</v>
      </c>
      <c r="B340" s="67">
        <v>41544</v>
      </c>
      <c r="C340" s="68" t="s">
        <v>80</v>
      </c>
      <c r="D340" s="80"/>
      <c r="E340" s="69">
        <v>730</v>
      </c>
      <c r="F340" s="64"/>
      <c r="G340" s="64"/>
      <c r="H340" s="64"/>
      <c r="I340" s="64"/>
      <c r="J340" s="64"/>
      <c r="K340" s="64"/>
      <c r="L340" s="64"/>
      <c r="M340" s="64"/>
      <c r="N340" s="64"/>
      <c r="O340" s="69">
        <v>530</v>
      </c>
      <c r="P340" s="69">
        <v>200</v>
      </c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5">
        <f t="shared" si="6"/>
        <v>0</v>
      </c>
    </row>
    <row r="341" spans="1:83" ht="15" customHeight="1" thickBot="1">
      <c r="A341" s="39" t="s">
        <v>10</v>
      </c>
      <c r="B341" s="67">
        <v>41544</v>
      </c>
      <c r="C341" s="68" t="s">
        <v>310</v>
      </c>
      <c r="D341" s="80" t="s">
        <v>272</v>
      </c>
      <c r="E341" s="73">
        <v>-9.3000000000000007</v>
      </c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73">
        <v>-9.3000000000000007</v>
      </c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5">
        <f t="shared" si="6"/>
        <v>0</v>
      </c>
    </row>
    <row r="342" spans="1:83" ht="15" hidden="1" customHeight="1">
      <c r="A342" s="39" t="s">
        <v>10</v>
      </c>
      <c r="B342" s="67">
        <v>41544</v>
      </c>
      <c r="C342" s="68" t="s">
        <v>313</v>
      </c>
      <c r="D342" s="80" t="s">
        <v>272</v>
      </c>
      <c r="E342" s="69">
        <v>-1.95</v>
      </c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9">
        <v>-1.95</v>
      </c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5">
        <f t="shared" si="6"/>
        <v>0</v>
      </c>
    </row>
    <row r="343" spans="1:83" ht="15" hidden="1" customHeight="1">
      <c r="A343" s="42" t="s">
        <v>9</v>
      </c>
      <c r="B343" s="67">
        <v>41547</v>
      </c>
      <c r="C343" s="68" t="s">
        <v>114</v>
      </c>
      <c r="D343" s="73"/>
      <c r="E343" s="73">
        <v>30</v>
      </c>
      <c r="F343" s="64"/>
      <c r="G343" s="64"/>
      <c r="H343" s="64"/>
      <c r="I343" s="64"/>
      <c r="J343" s="64"/>
      <c r="K343" s="73">
        <v>30</v>
      </c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5">
        <f t="shared" si="6"/>
        <v>0</v>
      </c>
    </row>
    <row r="344" spans="1:83" ht="15" hidden="1" customHeight="1">
      <c r="A344" s="42" t="s">
        <v>9</v>
      </c>
      <c r="B344" s="67">
        <v>41547</v>
      </c>
      <c r="C344" s="68" t="s">
        <v>99</v>
      </c>
      <c r="D344" s="73"/>
      <c r="E344" s="73">
        <v>8.6999999999999993</v>
      </c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73">
        <v>8.6999999999999993</v>
      </c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5">
        <f t="shared" si="6"/>
        <v>0</v>
      </c>
    </row>
    <row r="345" spans="1:83" ht="15" hidden="1" customHeight="1">
      <c r="A345" s="42" t="s">
        <v>9</v>
      </c>
      <c r="B345" s="67">
        <v>41547</v>
      </c>
      <c r="C345" s="68" t="s">
        <v>97</v>
      </c>
      <c r="D345" s="73"/>
      <c r="E345" s="73">
        <v>30</v>
      </c>
      <c r="F345" s="64"/>
      <c r="G345" s="64"/>
      <c r="H345" s="64"/>
      <c r="I345" s="64"/>
      <c r="J345" s="64"/>
      <c r="K345" s="73">
        <v>30</v>
      </c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5">
        <f t="shared" si="6"/>
        <v>0</v>
      </c>
    </row>
    <row r="346" spans="1:83" ht="15" hidden="1" customHeight="1">
      <c r="A346" s="77" t="s">
        <v>95</v>
      </c>
      <c r="B346" s="67">
        <v>41547</v>
      </c>
      <c r="C346" s="68" t="s">
        <v>100</v>
      </c>
      <c r="D346" s="80"/>
      <c r="E346" s="89">
        <v>24</v>
      </c>
      <c r="F346" s="64"/>
      <c r="G346" s="64"/>
      <c r="H346" s="64"/>
      <c r="I346" s="64"/>
      <c r="J346" s="64"/>
      <c r="K346" s="64"/>
      <c r="L346" s="64"/>
      <c r="M346" s="64"/>
      <c r="N346" s="64"/>
      <c r="O346" s="89">
        <v>24</v>
      </c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5">
        <f t="shared" si="6"/>
        <v>0</v>
      </c>
    </row>
    <row r="347" spans="1:83" ht="15" hidden="1" customHeight="1">
      <c r="A347" s="77" t="s">
        <v>95</v>
      </c>
      <c r="B347" s="67">
        <v>41547</v>
      </c>
      <c r="C347" s="68" t="s">
        <v>101</v>
      </c>
      <c r="D347" s="80"/>
      <c r="E347" s="89">
        <v>36</v>
      </c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89">
        <v>36</v>
      </c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5">
        <f t="shared" si="6"/>
        <v>0</v>
      </c>
    </row>
    <row r="348" spans="1:83" ht="15" hidden="1" customHeight="1">
      <c r="A348" s="39" t="s">
        <v>10</v>
      </c>
      <c r="B348" s="67">
        <v>41548</v>
      </c>
      <c r="C348" s="68" t="s">
        <v>316</v>
      </c>
      <c r="D348" s="80" t="s">
        <v>229</v>
      </c>
      <c r="E348" s="69">
        <v>-467.3</v>
      </c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9">
        <f>E348*0.5</f>
        <v>-233.65</v>
      </c>
      <c r="AI348" s="64"/>
      <c r="AJ348" s="64"/>
      <c r="AK348" s="64"/>
      <c r="AL348" s="64"/>
      <c r="AM348" s="64"/>
      <c r="AN348" s="69">
        <f>E348*0.5</f>
        <v>-233.65</v>
      </c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5">
        <f t="shared" si="6"/>
        <v>0</v>
      </c>
    </row>
    <row r="349" spans="1:83" ht="15" hidden="1" customHeight="1">
      <c r="A349" s="39" t="s">
        <v>10</v>
      </c>
      <c r="B349" s="67">
        <v>41548</v>
      </c>
      <c r="C349" s="68" t="s">
        <v>317</v>
      </c>
      <c r="D349" s="80" t="s">
        <v>229</v>
      </c>
      <c r="E349" s="69">
        <v>-585.04</v>
      </c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9">
        <f>E349*0.52846</f>
        <v>-309.17023840000002</v>
      </c>
      <c r="AO349" s="64"/>
      <c r="AP349" s="69">
        <f>E349*0.47154</f>
        <v>-275.8697616</v>
      </c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5">
        <f t="shared" si="6"/>
        <v>0</v>
      </c>
    </row>
    <row r="350" spans="1:83" ht="15" hidden="1" customHeight="1" thickBot="1">
      <c r="A350" s="39" t="s">
        <v>10</v>
      </c>
      <c r="B350" s="67">
        <v>41550</v>
      </c>
      <c r="C350" s="68" t="s">
        <v>120</v>
      </c>
      <c r="D350" s="80"/>
      <c r="E350" s="69">
        <v>700</v>
      </c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5">
        <f>E350-SUM(F350:BY350)</f>
        <v>700</v>
      </c>
    </row>
    <row r="351" spans="1:83" ht="15" hidden="1" customHeight="1">
      <c r="A351" s="39" t="s">
        <v>10</v>
      </c>
      <c r="B351" s="67">
        <v>41554</v>
      </c>
      <c r="C351" s="68" t="s">
        <v>365</v>
      </c>
      <c r="D351" s="80" t="s">
        <v>230</v>
      </c>
      <c r="E351" s="69">
        <v>-72.599999999999994</v>
      </c>
      <c r="AJ351" s="64"/>
      <c r="AL351" s="64"/>
      <c r="AM351" s="64"/>
      <c r="AP351" s="64"/>
      <c r="BJ351" s="69">
        <v>-72.599999999999994</v>
      </c>
      <c r="BZ351" s="64"/>
      <c r="CA351" s="64"/>
      <c r="CB351" s="64"/>
      <c r="CC351" s="64"/>
      <c r="CD351" s="64"/>
      <c r="CE351" s="65">
        <f>E351-SUM(F351:BY351)</f>
        <v>0</v>
      </c>
    </row>
    <row r="352" spans="1:83" ht="15" hidden="1" customHeight="1" thickBot="1">
      <c r="A352" s="39" t="s">
        <v>10</v>
      </c>
      <c r="B352" s="67">
        <v>41578</v>
      </c>
      <c r="C352" s="68" t="s">
        <v>902</v>
      </c>
      <c r="D352" s="80" t="s">
        <v>231</v>
      </c>
      <c r="E352" s="69">
        <v>-461.85</v>
      </c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9">
        <v>-105.86328625706759</v>
      </c>
      <c r="AJ352" s="64"/>
      <c r="AK352" s="64"/>
      <c r="AL352" s="64"/>
      <c r="AM352" s="64"/>
      <c r="AN352" s="64"/>
      <c r="AO352" s="69">
        <v>-213.41636007598945</v>
      </c>
      <c r="AQ352" s="69">
        <v>-142.57035366694291</v>
      </c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5">
        <f>E352-SUM(F352:BY352)</f>
        <v>0</v>
      </c>
    </row>
    <row r="353" spans="1:83" ht="15" customHeight="1" thickTop="1" thickBot="1">
      <c r="A353" s="10"/>
      <c r="B353" s="40"/>
      <c r="C353" s="41" t="s">
        <v>121</v>
      </c>
      <c r="D353" s="71"/>
      <c r="E353" s="81">
        <f>SUM(E2:E352)</f>
        <v>19755.090000000015</v>
      </c>
      <c r="F353" s="81">
        <f t="shared" ref="F353:AK353" si="7">SUM(F2:F352)</f>
        <v>0</v>
      </c>
      <c r="G353" s="81">
        <f t="shared" si="7"/>
        <v>0</v>
      </c>
      <c r="H353" s="81">
        <f t="shared" si="7"/>
        <v>0</v>
      </c>
      <c r="I353" s="81">
        <f t="shared" si="7"/>
        <v>0</v>
      </c>
      <c r="J353" s="81">
        <f t="shared" si="7"/>
        <v>0</v>
      </c>
      <c r="K353" s="81">
        <f t="shared" si="7"/>
        <v>6510</v>
      </c>
      <c r="L353" s="81">
        <f t="shared" si="7"/>
        <v>0</v>
      </c>
      <c r="M353" s="81">
        <f t="shared" si="7"/>
        <v>0</v>
      </c>
      <c r="N353" s="81">
        <f t="shared" si="7"/>
        <v>0</v>
      </c>
      <c r="O353" s="81">
        <f t="shared" si="7"/>
        <v>554</v>
      </c>
      <c r="P353" s="81">
        <f t="shared" si="7"/>
        <v>236</v>
      </c>
      <c r="Q353" s="81">
        <f t="shared" si="7"/>
        <v>0</v>
      </c>
      <c r="R353" s="81">
        <f t="shared" si="7"/>
        <v>0</v>
      </c>
      <c r="S353" s="81">
        <f t="shared" si="7"/>
        <v>0</v>
      </c>
      <c r="T353" s="81">
        <f t="shared" si="7"/>
        <v>0</v>
      </c>
      <c r="U353" s="81">
        <f t="shared" si="7"/>
        <v>0</v>
      </c>
      <c r="V353" s="81">
        <f t="shared" si="7"/>
        <v>0</v>
      </c>
      <c r="W353" s="81">
        <f t="shared" si="7"/>
        <v>0</v>
      </c>
      <c r="X353" s="81">
        <f t="shared" si="7"/>
        <v>0</v>
      </c>
      <c r="Y353" s="81">
        <f t="shared" si="7"/>
        <v>0</v>
      </c>
      <c r="Z353" s="81">
        <f t="shared" si="7"/>
        <v>0</v>
      </c>
      <c r="AA353" s="81">
        <f t="shared" si="7"/>
        <v>260.5</v>
      </c>
      <c r="AB353" s="81">
        <f t="shared" si="7"/>
        <v>331.50000000000006</v>
      </c>
      <c r="AC353" s="81">
        <f t="shared" si="7"/>
        <v>13583.750000000009</v>
      </c>
      <c r="AD353" s="81">
        <f t="shared" si="7"/>
        <v>0</v>
      </c>
      <c r="AE353" s="81">
        <f t="shared" si="7"/>
        <v>0</v>
      </c>
      <c r="AF353" s="81">
        <f t="shared" si="7"/>
        <v>0</v>
      </c>
      <c r="AG353" s="81">
        <f t="shared" si="7"/>
        <v>0</v>
      </c>
      <c r="AH353" s="81">
        <f t="shared" si="7"/>
        <v>-233.65</v>
      </c>
      <c r="AI353" s="81">
        <f>SUM(AI2:AI352)</f>
        <v>-105.86328625706759</v>
      </c>
      <c r="AJ353" s="81">
        <f t="shared" si="7"/>
        <v>0</v>
      </c>
      <c r="AK353" s="81">
        <f t="shared" si="7"/>
        <v>0</v>
      </c>
      <c r="AL353" s="81">
        <f t="shared" ref="AL353:BQ353" si="8">SUM(AL2:AL352)</f>
        <v>0</v>
      </c>
      <c r="AM353" s="81">
        <f t="shared" si="8"/>
        <v>0</v>
      </c>
      <c r="AN353" s="81">
        <f t="shared" si="8"/>
        <v>-542.82023839999999</v>
      </c>
      <c r="AO353" s="81">
        <f>SUM(AO2:AO352)</f>
        <v>-213.41636007598945</v>
      </c>
      <c r="AP353" s="81">
        <f>SUM(AP2:AP352)</f>
        <v>-275.8697616</v>
      </c>
      <c r="AQ353" s="81">
        <f>SUM(AQ2:AQ352)</f>
        <v>-142.57035366694291</v>
      </c>
      <c r="AR353" s="81">
        <f t="shared" si="8"/>
        <v>0</v>
      </c>
      <c r="AS353" s="81">
        <f t="shared" si="8"/>
        <v>0</v>
      </c>
      <c r="AT353" s="81">
        <f t="shared" si="8"/>
        <v>0</v>
      </c>
      <c r="AU353" s="81">
        <f t="shared" si="8"/>
        <v>0</v>
      </c>
      <c r="AV353" s="81">
        <f t="shared" si="8"/>
        <v>0</v>
      </c>
      <c r="AW353" s="81">
        <f t="shared" si="8"/>
        <v>0</v>
      </c>
      <c r="AX353" s="81">
        <f t="shared" si="8"/>
        <v>0</v>
      </c>
      <c r="AY353" s="81">
        <f t="shared" si="8"/>
        <v>0</v>
      </c>
      <c r="AZ353" s="81">
        <f t="shared" si="8"/>
        <v>0</v>
      </c>
      <c r="BA353" s="81">
        <f t="shared" si="8"/>
        <v>0</v>
      </c>
      <c r="BB353" s="81">
        <f t="shared" si="8"/>
        <v>0</v>
      </c>
      <c r="BC353" s="81">
        <f t="shared" si="8"/>
        <v>0</v>
      </c>
      <c r="BD353" s="81">
        <f t="shared" si="8"/>
        <v>0</v>
      </c>
      <c r="BE353" s="81">
        <f t="shared" si="8"/>
        <v>0</v>
      </c>
      <c r="BF353" s="81">
        <f t="shared" si="8"/>
        <v>0</v>
      </c>
      <c r="BG353" s="81">
        <f t="shared" si="8"/>
        <v>0</v>
      </c>
      <c r="BH353" s="81">
        <f t="shared" si="8"/>
        <v>-55.48</v>
      </c>
      <c r="BI353" s="81">
        <f t="shared" si="8"/>
        <v>0</v>
      </c>
      <c r="BJ353" s="81">
        <f t="shared" si="8"/>
        <v>-72.599999999999994</v>
      </c>
      <c r="BK353" s="81">
        <f t="shared" si="8"/>
        <v>0</v>
      </c>
      <c r="BL353" s="81">
        <f t="shared" si="8"/>
        <v>0</v>
      </c>
      <c r="BM353" s="81">
        <f t="shared" si="8"/>
        <v>0</v>
      </c>
      <c r="BN353" s="81">
        <f>SUM(BN2:BN352)</f>
        <v>0</v>
      </c>
      <c r="BO353" s="81">
        <f t="shared" si="8"/>
        <v>-15.440000000000001</v>
      </c>
      <c r="BP353" s="81">
        <f t="shared" si="8"/>
        <v>0</v>
      </c>
      <c r="BQ353" s="81">
        <f t="shared" si="8"/>
        <v>-1.95</v>
      </c>
      <c r="BR353" s="81">
        <f t="shared" ref="BR353:BY353" si="9">SUM(BR2:BR352)</f>
        <v>0</v>
      </c>
      <c r="BS353" s="81">
        <f t="shared" si="9"/>
        <v>0</v>
      </c>
      <c r="BT353" s="81">
        <f t="shared" si="9"/>
        <v>-25.4</v>
      </c>
      <c r="BU353" s="81">
        <f t="shared" si="9"/>
        <v>0</v>
      </c>
      <c r="BV353" s="81">
        <f t="shared" si="9"/>
        <v>-35.6</v>
      </c>
      <c r="BW353" s="81">
        <f t="shared" si="9"/>
        <v>0</v>
      </c>
      <c r="BX353" s="81">
        <f t="shared" si="9"/>
        <v>0</v>
      </c>
      <c r="BY353" s="81">
        <f t="shared" si="9"/>
        <v>0</v>
      </c>
      <c r="BZ353" s="63">
        <f>SUM(F353:AF353)</f>
        <v>21475.750000000007</v>
      </c>
      <c r="CA353" s="63">
        <f>SUM(AG353:BX353)</f>
        <v>-1720.6599999999999</v>
      </c>
      <c r="CB353" s="81">
        <f>SUM(CB2:CB351)</f>
        <v>0</v>
      </c>
      <c r="CC353" s="81">
        <f>SUM(CC2:CC351)</f>
        <v>0</v>
      </c>
      <c r="CD353" s="81">
        <f>SUM(CD2:CD351)</f>
        <v>0</v>
      </c>
      <c r="CE353" s="127">
        <f>E353-SUM(F353:BY353)</f>
        <v>0</v>
      </c>
    </row>
    <row r="354" spans="1:83" ht="15" hidden="1" customHeight="1" thickTop="1">
      <c r="A354" s="39" t="s">
        <v>10</v>
      </c>
      <c r="B354" s="67">
        <v>41548</v>
      </c>
      <c r="C354" s="68" t="s">
        <v>913</v>
      </c>
      <c r="D354" s="80" t="s">
        <v>232</v>
      </c>
      <c r="E354" s="69">
        <v>-667.92</v>
      </c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9">
        <v>-667.92</v>
      </c>
      <c r="BV354" s="64"/>
      <c r="BW354" s="64"/>
      <c r="BX354" s="64"/>
      <c r="BY354" s="64"/>
      <c r="BZ354" s="64"/>
      <c r="CA354" s="64"/>
      <c r="CB354" s="64"/>
      <c r="CC354" s="64"/>
      <c r="CD354" s="64"/>
      <c r="CE354" s="65">
        <f t="shared" si="6"/>
        <v>0</v>
      </c>
    </row>
    <row r="355" spans="1:83" ht="15" hidden="1" customHeight="1" thickTop="1">
      <c r="A355" s="39" t="s">
        <v>10</v>
      </c>
      <c r="B355" s="67">
        <v>41548</v>
      </c>
      <c r="C355" s="68" t="s">
        <v>311</v>
      </c>
      <c r="D355" s="80" t="s">
        <v>272</v>
      </c>
      <c r="E355" s="69">
        <v>-0.25</v>
      </c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9">
        <v>-0.25</v>
      </c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5">
        <f t="shared" si="6"/>
        <v>0</v>
      </c>
    </row>
    <row r="356" spans="1:83" ht="15" hidden="1" customHeight="1">
      <c r="A356" s="42" t="s">
        <v>9</v>
      </c>
      <c r="B356" s="67">
        <v>41548</v>
      </c>
      <c r="C356" s="68" t="s">
        <v>191</v>
      </c>
      <c r="D356" s="80"/>
      <c r="E356" s="73">
        <v>30</v>
      </c>
      <c r="F356" s="64"/>
      <c r="G356" s="64"/>
      <c r="H356" s="64"/>
      <c r="I356" s="64"/>
      <c r="J356" s="64"/>
      <c r="K356" s="73">
        <v>30</v>
      </c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5">
        <f t="shared" ref="CE356:CE363" si="10">E356-SUM(F356:BY356)</f>
        <v>0</v>
      </c>
    </row>
    <row r="357" spans="1:83" ht="15" hidden="1" customHeight="1">
      <c r="A357" s="42" t="s">
        <v>9</v>
      </c>
      <c r="B357" s="67">
        <v>41549</v>
      </c>
      <c r="C357" s="68" t="s">
        <v>192</v>
      </c>
      <c r="D357" s="80"/>
      <c r="E357" s="73">
        <v>25</v>
      </c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73">
        <v>25</v>
      </c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5">
        <f t="shared" si="10"/>
        <v>0</v>
      </c>
    </row>
    <row r="358" spans="1:83" ht="15" hidden="1" customHeight="1">
      <c r="A358" s="77" t="s">
        <v>95</v>
      </c>
      <c r="B358" s="67">
        <v>41549</v>
      </c>
      <c r="C358" s="68" t="s">
        <v>206</v>
      </c>
      <c r="D358" s="80"/>
      <c r="E358" s="89">
        <v>27</v>
      </c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89">
        <v>27</v>
      </c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5">
        <f t="shared" si="10"/>
        <v>0</v>
      </c>
    </row>
    <row r="359" spans="1:83" ht="15" hidden="1" customHeight="1">
      <c r="A359" s="77" t="s">
        <v>95</v>
      </c>
      <c r="B359" s="67">
        <v>41549</v>
      </c>
      <c r="C359" s="68" t="s">
        <v>205</v>
      </c>
      <c r="D359" s="80"/>
      <c r="E359" s="89">
        <v>24</v>
      </c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89">
        <v>24</v>
      </c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5">
        <f t="shared" si="10"/>
        <v>0</v>
      </c>
    </row>
    <row r="360" spans="1:83" ht="15" hidden="1" customHeight="1">
      <c r="A360" s="42" t="s">
        <v>9</v>
      </c>
      <c r="B360" s="67">
        <v>41550</v>
      </c>
      <c r="C360" s="105" t="s">
        <v>193</v>
      </c>
      <c r="D360" s="80"/>
      <c r="E360" s="73">
        <v>30</v>
      </c>
      <c r="F360" s="64"/>
      <c r="G360" s="64"/>
      <c r="H360" s="64"/>
      <c r="I360" s="64"/>
      <c r="J360" s="64"/>
      <c r="K360" s="73">
        <v>30</v>
      </c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5">
        <f t="shared" si="10"/>
        <v>0</v>
      </c>
    </row>
    <row r="361" spans="1:83" ht="15" hidden="1" customHeight="1">
      <c r="A361" s="42" t="s">
        <v>9</v>
      </c>
      <c r="B361" s="67">
        <v>41551</v>
      </c>
      <c r="C361" s="68" t="s">
        <v>109</v>
      </c>
      <c r="D361" s="80"/>
      <c r="E361" s="73">
        <v>30</v>
      </c>
      <c r="F361" s="64"/>
      <c r="G361" s="64"/>
      <c r="H361" s="64"/>
      <c r="I361" s="64"/>
      <c r="J361" s="64"/>
      <c r="K361" s="73">
        <v>30</v>
      </c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5">
        <f t="shared" si="10"/>
        <v>0</v>
      </c>
    </row>
    <row r="362" spans="1:83" ht="15" hidden="1" customHeight="1">
      <c r="A362" s="42" t="s">
        <v>9</v>
      </c>
      <c r="B362" s="67">
        <v>41554</v>
      </c>
      <c r="C362" s="68" t="s">
        <v>118</v>
      </c>
      <c r="D362" s="80"/>
      <c r="E362" s="73">
        <v>-200</v>
      </c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5">
        <f t="shared" si="10"/>
        <v>-200</v>
      </c>
    </row>
    <row r="363" spans="1:83" ht="15" hidden="1" customHeight="1">
      <c r="A363" s="42" t="s">
        <v>9</v>
      </c>
      <c r="B363" s="67">
        <v>41554</v>
      </c>
      <c r="C363" s="68" t="s">
        <v>190</v>
      </c>
      <c r="D363" s="80"/>
      <c r="E363" s="73">
        <v>30</v>
      </c>
      <c r="F363" s="64"/>
      <c r="G363" s="64"/>
      <c r="H363" s="64"/>
      <c r="I363" s="64"/>
      <c r="J363" s="64"/>
      <c r="K363" s="73">
        <v>30</v>
      </c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5">
        <f t="shared" si="10"/>
        <v>0</v>
      </c>
    </row>
    <row r="364" spans="1:83" ht="15" hidden="1" customHeight="1">
      <c r="A364" s="42" t="s">
        <v>9</v>
      </c>
      <c r="B364" s="67">
        <v>41554</v>
      </c>
      <c r="C364" s="68" t="s">
        <v>115</v>
      </c>
      <c r="D364" s="80"/>
      <c r="E364" s="73">
        <v>4</v>
      </c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73">
        <v>4</v>
      </c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5">
        <f t="shared" ref="CE364:CE429" si="11">E364-SUM(F364:BY364)</f>
        <v>0</v>
      </c>
    </row>
    <row r="365" spans="1:83" ht="15" hidden="1" customHeight="1">
      <c r="A365" s="39" t="s">
        <v>10</v>
      </c>
      <c r="B365" s="67">
        <v>41555</v>
      </c>
      <c r="C365" s="68" t="s">
        <v>80</v>
      </c>
      <c r="D365" s="80"/>
      <c r="E365" s="69">
        <v>4294</v>
      </c>
      <c r="H365" s="64"/>
      <c r="I365" s="64"/>
      <c r="J365" s="64"/>
      <c r="K365" s="64"/>
      <c r="L365" s="69">
        <v>1656</v>
      </c>
      <c r="M365" s="69">
        <v>1250</v>
      </c>
      <c r="N365" s="64"/>
      <c r="O365" s="69">
        <v>1070</v>
      </c>
      <c r="P365" s="69">
        <v>318</v>
      </c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5">
        <f t="shared" si="11"/>
        <v>0</v>
      </c>
    </row>
    <row r="366" spans="1:83" ht="15" customHeight="1" thickTop="1">
      <c r="A366" s="39" t="s">
        <v>10</v>
      </c>
      <c r="B366" s="67">
        <v>41555</v>
      </c>
      <c r="C366" s="68" t="s">
        <v>310</v>
      </c>
      <c r="D366" s="80" t="s">
        <v>272</v>
      </c>
      <c r="E366" s="73">
        <v>-30.6</v>
      </c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73">
        <v>-30.6</v>
      </c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5">
        <f t="shared" si="11"/>
        <v>0</v>
      </c>
    </row>
    <row r="367" spans="1:83" ht="15" hidden="1" customHeight="1">
      <c r="A367" s="39" t="s">
        <v>10</v>
      </c>
      <c r="B367" s="67">
        <v>41555</v>
      </c>
      <c r="C367" s="68" t="s">
        <v>313</v>
      </c>
      <c r="D367" s="80" t="s">
        <v>272</v>
      </c>
      <c r="E367" s="69">
        <v>-6.43</v>
      </c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9">
        <v>-6.43</v>
      </c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5">
        <f t="shared" si="11"/>
        <v>0</v>
      </c>
    </row>
    <row r="368" spans="1:83" ht="15" hidden="1" customHeight="1">
      <c r="A368" s="42" t="s">
        <v>9</v>
      </c>
      <c r="B368" s="67">
        <v>41556</v>
      </c>
      <c r="C368" s="68" t="s">
        <v>189</v>
      </c>
      <c r="D368" s="80"/>
      <c r="E368" s="73">
        <v>30</v>
      </c>
      <c r="F368" s="64"/>
      <c r="G368" s="64"/>
      <c r="H368" s="64"/>
      <c r="I368" s="64"/>
      <c r="J368" s="64"/>
      <c r="K368" s="73">
        <v>30</v>
      </c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5">
        <f t="shared" si="11"/>
        <v>0</v>
      </c>
    </row>
    <row r="369" spans="1:83" ht="15" hidden="1" customHeight="1">
      <c r="A369" s="39" t="s">
        <v>10</v>
      </c>
      <c r="B369" s="67">
        <v>41557</v>
      </c>
      <c r="C369" s="68" t="s">
        <v>82</v>
      </c>
      <c r="D369" s="80" t="s">
        <v>270</v>
      </c>
      <c r="E369" s="69">
        <v>-21.43</v>
      </c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9">
        <v>-21.43</v>
      </c>
      <c r="BZ369" s="64"/>
      <c r="CA369" s="64"/>
      <c r="CB369" s="64"/>
      <c r="CC369" s="64"/>
      <c r="CD369" s="64"/>
      <c r="CE369" s="65">
        <f t="shared" si="11"/>
        <v>0</v>
      </c>
    </row>
    <row r="370" spans="1:83" ht="15" customHeight="1">
      <c r="A370" s="39" t="s">
        <v>10</v>
      </c>
      <c r="B370" s="67">
        <v>41557</v>
      </c>
      <c r="C370" s="68" t="s">
        <v>695</v>
      </c>
      <c r="D370" s="80" t="s">
        <v>271</v>
      </c>
      <c r="E370" s="69">
        <v>-3</v>
      </c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9">
        <v>-3</v>
      </c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5">
        <f t="shared" si="11"/>
        <v>0</v>
      </c>
    </row>
    <row r="371" spans="1:83" ht="15" hidden="1" customHeight="1">
      <c r="A371" s="39" t="s">
        <v>10</v>
      </c>
      <c r="B371" s="67">
        <v>41557</v>
      </c>
      <c r="C371" s="68" t="s">
        <v>84</v>
      </c>
      <c r="D371" s="80" t="s">
        <v>271</v>
      </c>
      <c r="E371" s="69">
        <v>-0.71</v>
      </c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9">
        <v>-0.71</v>
      </c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5">
        <f t="shared" si="11"/>
        <v>0</v>
      </c>
    </row>
    <row r="372" spans="1:83" ht="15" hidden="1" customHeight="1">
      <c r="A372" s="39" t="s">
        <v>10</v>
      </c>
      <c r="B372" s="67">
        <v>41557</v>
      </c>
      <c r="C372" s="68" t="s">
        <v>85</v>
      </c>
      <c r="D372" s="80" t="s">
        <v>271</v>
      </c>
      <c r="E372" s="69">
        <v>-0.37</v>
      </c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9">
        <v>-0.37</v>
      </c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5">
        <f t="shared" si="11"/>
        <v>0</v>
      </c>
    </row>
    <row r="373" spans="1:83" ht="15" hidden="1" customHeight="1">
      <c r="A373" s="42" t="s">
        <v>9</v>
      </c>
      <c r="B373" s="67">
        <v>41557</v>
      </c>
      <c r="C373" s="68" t="s">
        <v>188</v>
      </c>
      <c r="D373" s="80"/>
      <c r="E373" s="73">
        <v>28.7</v>
      </c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73">
        <v>28.7</v>
      </c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CE373" s="65">
        <f t="shared" si="11"/>
        <v>0</v>
      </c>
    </row>
    <row r="374" spans="1:83" ht="15" hidden="1" customHeight="1">
      <c r="A374" s="39" t="s">
        <v>10</v>
      </c>
      <c r="B374" s="67">
        <v>41558</v>
      </c>
      <c r="C374" s="68" t="s">
        <v>82</v>
      </c>
      <c r="D374" s="80" t="s">
        <v>270</v>
      </c>
      <c r="E374" s="69">
        <v>-55</v>
      </c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9">
        <v>-55</v>
      </c>
      <c r="BZ374" s="64"/>
      <c r="CA374" s="64"/>
      <c r="CB374" s="64"/>
      <c r="CC374" s="64"/>
      <c r="CD374" s="64"/>
      <c r="CE374" s="65">
        <f t="shared" si="11"/>
        <v>0</v>
      </c>
    </row>
    <row r="375" spans="1:83" ht="15" customHeight="1">
      <c r="A375" s="39" t="s">
        <v>10</v>
      </c>
      <c r="B375" s="67">
        <v>41558</v>
      </c>
      <c r="C375" s="68" t="s">
        <v>695</v>
      </c>
      <c r="D375" s="80" t="s">
        <v>271</v>
      </c>
      <c r="E375" s="69">
        <v>-6</v>
      </c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9">
        <v>-6</v>
      </c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5">
        <f t="shared" si="11"/>
        <v>0</v>
      </c>
    </row>
    <row r="376" spans="1:83" ht="15" hidden="1" customHeight="1">
      <c r="A376" s="39" t="s">
        <v>10</v>
      </c>
      <c r="B376" s="67">
        <v>41558</v>
      </c>
      <c r="C376" s="68" t="s">
        <v>84</v>
      </c>
      <c r="D376" s="80" t="s">
        <v>271</v>
      </c>
      <c r="E376" s="69">
        <v>-1.42</v>
      </c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9">
        <v>-1.42</v>
      </c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5">
        <f t="shared" si="11"/>
        <v>0</v>
      </c>
    </row>
    <row r="377" spans="1:83" ht="15" hidden="1" customHeight="1">
      <c r="A377" s="39" t="s">
        <v>10</v>
      </c>
      <c r="B377" s="67">
        <v>41558</v>
      </c>
      <c r="C377" s="68" t="s">
        <v>85</v>
      </c>
      <c r="D377" s="80" t="s">
        <v>271</v>
      </c>
      <c r="E377" s="69">
        <v>-0.74</v>
      </c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9">
        <v>-0.74</v>
      </c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5">
        <f t="shared" si="11"/>
        <v>0</v>
      </c>
    </row>
    <row r="378" spans="1:83" ht="15" hidden="1" customHeight="1">
      <c r="A378" s="39" t="s">
        <v>10</v>
      </c>
      <c r="B378" s="67">
        <v>41558</v>
      </c>
      <c r="C378" s="68" t="s">
        <v>314</v>
      </c>
      <c r="D378" s="80" t="s">
        <v>233</v>
      </c>
      <c r="E378" s="69">
        <v>-60</v>
      </c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9">
        <v>-60</v>
      </c>
      <c r="BX378" s="64"/>
      <c r="BY378" s="64"/>
      <c r="BZ378" s="64"/>
      <c r="CA378" s="64"/>
      <c r="CB378" s="64"/>
      <c r="CC378" s="64"/>
      <c r="CD378" s="64"/>
      <c r="CE378" s="65">
        <f t="shared" si="11"/>
        <v>0</v>
      </c>
    </row>
    <row r="379" spans="1:83" ht="15" hidden="1" customHeight="1">
      <c r="A379" s="42" t="s">
        <v>9</v>
      </c>
      <c r="B379" s="67">
        <v>41558</v>
      </c>
      <c r="C379" s="68" t="s">
        <v>99</v>
      </c>
      <c r="D379" s="80"/>
      <c r="E379" s="73">
        <v>7</v>
      </c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73">
        <v>7</v>
      </c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5">
        <f t="shared" si="11"/>
        <v>0</v>
      </c>
    </row>
    <row r="380" spans="1:83" ht="15" hidden="1" customHeight="1">
      <c r="A380" s="42" t="s">
        <v>9</v>
      </c>
      <c r="B380" s="67">
        <v>41561</v>
      </c>
      <c r="C380" s="68" t="s">
        <v>441</v>
      </c>
      <c r="D380" s="80"/>
      <c r="E380" s="73">
        <v>4.5</v>
      </c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73">
        <v>4.5</v>
      </c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5">
        <f t="shared" si="11"/>
        <v>0</v>
      </c>
    </row>
    <row r="381" spans="1:83" ht="15" hidden="1" customHeight="1">
      <c r="A381" s="39" t="s">
        <v>10</v>
      </c>
      <c r="B381" s="67">
        <v>41562</v>
      </c>
      <c r="C381" s="68" t="s">
        <v>312</v>
      </c>
      <c r="D381" s="80" t="s">
        <v>235</v>
      </c>
      <c r="E381" s="69">
        <v>-30.3</v>
      </c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9">
        <v>-30.3</v>
      </c>
      <c r="BW381" s="64"/>
      <c r="BX381" s="64"/>
      <c r="BY381" s="64"/>
      <c r="BZ381" s="64"/>
      <c r="CA381" s="64"/>
      <c r="CB381" s="64"/>
      <c r="CC381" s="64"/>
      <c r="CD381" s="64"/>
      <c r="CE381" s="65">
        <f t="shared" si="11"/>
        <v>0</v>
      </c>
    </row>
    <row r="382" spans="1:83" ht="15" hidden="1" customHeight="1">
      <c r="A382" s="39" t="s">
        <v>10</v>
      </c>
      <c r="B382" s="67">
        <v>41563</v>
      </c>
      <c r="C382" s="68" t="s">
        <v>82</v>
      </c>
      <c r="D382" s="80" t="s">
        <v>270</v>
      </c>
      <c r="E382" s="69">
        <v>-29.29</v>
      </c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9">
        <v>-29.29</v>
      </c>
      <c r="BZ382" s="64"/>
      <c r="CA382" s="64"/>
      <c r="CB382" s="64"/>
      <c r="CC382" s="64"/>
      <c r="CD382" s="64"/>
      <c r="CE382" s="65">
        <f t="shared" si="11"/>
        <v>0</v>
      </c>
    </row>
    <row r="383" spans="1:83" ht="15" customHeight="1">
      <c r="A383" s="39" t="s">
        <v>10</v>
      </c>
      <c r="B383" s="67">
        <v>41563</v>
      </c>
      <c r="C383" s="68" t="s">
        <v>695</v>
      </c>
      <c r="D383" s="80" t="s">
        <v>271</v>
      </c>
      <c r="E383" s="69">
        <v>-6</v>
      </c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9">
        <v>-6</v>
      </c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5">
        <f t="shared" si="11"/>
        <v>0</v>
      </c>
    </row>
    <row r="384" spans="1:83" ht="15" hidden="1" customHeight="1">
      <c r="A384" s="39" t="s">
        <v>10</v>
      </c>
      <c r="B384" s="67">
        <v>41563</v>
      </c>
      <c r="C384" s="68" t="s">
        <v>84</v>
      </c>
      <c r="D384" s="80" t="s">
        <v>271</v>
      </c>
      <c r="E384" s="69">
        <v>-1.42</v>
      </c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9">
        <v>-1.42</v>
      </c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5">
        <f t="shared" si="11"/>
        <v>0</v>
      </c>
    </row>
    <row r="385" spans="1:83" ht="15" hidden="1" customHeight="1">
      <c r="A385" s="39" t="s">
        <v>10</v>
      </c>
      <c r="B385" s="67">
        <v>41563</v>
      </c>
      <c r="C385" s="68" t="s">
        <v>85</v>
      </c>
      <c r="D385" s="80" t="s">
        <v>271</v>
      </c>
      <c r="E385" s="69">
        <v>-0.74</v>
      </c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9">
        <v>-0.74</v>
      </c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5">
        <f t="shared" si="11"/>
        <v>0</v>
      </c>
    </row>
    <row r="386" spans="1:83" ht="15" hidden="1" customHeight="1">
      <c r="A386" s="42" t="s">
        <v>9</v>
      </c>
      <c r="B386" s="67">
        <v>41563</v>
      </c>
      <c r="C386" s="68" t="s">
        <v>99</v>
      </c>
      <c r="D386" s="80"/>
      <c r="E386" s="73">
        <v>13.7</v>
      </c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73">
        <v>13.7</v>
      </c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5">
        <f t="shared" si="11"/>
        <v>0</v>
      </c>
    </row>
    <row r="387" spans="1:83" ht="15" hidden="1" customHeight="1">
      <c r="A387" s="42" t="s">
        <v>9</v>
      </c>
      <c r="B387" s="67">
        <v>41564</v>
      </c>
      <c r="C387" s="68" t="s">
        <v>194</v>
      </c>
      <c r="D387" s="80"/>
      <c r="E387" s="73">
        <v>35</v>
      </c>
      <c r="F387" s="64"/>
      <c r="G387" s="64"/>
      <c r="H387" s="64"/>
      <c r="I387" s="64"/>
      <c r="J387" s="64"/>
      <c r="K387" s="64"/>
      <c r="L387" s="64"/>
      <c r="M387" s="64"/>
      <c r="N387" s="64"/>
      <c r="O387" s="73">
        <v>35</v>
      </c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5">
        <f t="shared" si="11"/>
        <v>0</v>
      </c>
    </row>
    <row r="388" spans="1:83" ht="15" hidden="1" customHeight="1">
      <c r="A388" s="39" t="s">
        <v>10</v>
      </c>
      <c r="B388" s="67">
        <v>41568</v>
      </c>
      <c r="C388" s="68" t="s">
        <v>25</v>
      </c>
      <c r="D388" s="80" t="s">
        <v>236</v>
      </c>
      <c r="E388" s="69">
        <v>-88.86</v>
      </c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9">
        <v>-20.37</v>
      </c>
      <c r="AJ388" s="118"/>
      <c r="AK388" s="118"/>
      <c r="AL388" s="118"/>
      <c r="AM388" s="118"/>
      <c r="AN388" s="64"/>
      <c r="AO388" s="69">
        <v>-41.06</v>
      </c>
      <c r="AQ388" s="69">
        <v>-27.43</v>
      </c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5">
        <f t="shared" si="11"/>
        <v>0</v>
      </c>
    </row>
    <row r="389" spans="1:83" ht="15" customHeight="1">
      <c r="A389" s="39" t="s">
        <v>10</v>
      </c>
      <c r="B389" s="67">
        <v>41568</v>
      </c>
      <c r="C389" s="68" t="s">
        <v>196</v>
      </c>
      <c r="D389" s="80"/>
      <c r="E389" s="69">
        <v>34.08</v>
      </c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9">
        <v>3</v>
      </c>
      <c r="BP389" s="69">
        <v>0.37</v>
      </c>
      <c r="BQ389" s="69">
        <v>0.71</v>
      </c>
      <c r="BR389" s="64"/>
      <c r="BS389" s="64"/>
      <c r="BT389" s="64"/>
      <c r="BU389" s="64"/>
      <c r="BV389" s="64"/>
      <c r="BW389" s="64"/>
      <c r="BX389" s="64"/>
      <c r="BY389" s="69">
        <v>30</v>
      </c>
      <c r="BZ389" s="64"/>
      <c r="CA389" s="64"/>
      <c r="CB389" s="64"/>
      <c r="CC389" s="64"/>
      <c r="CD389" s="64"/>
      <c r="CE389" s="65">
        <f t="shared" si="11"/>
        <v>0</v>
      </c>
    </row>
    <row r="390" spans="1:83" ht="15" customHeight="1">
      <c r="A390" s="39" t="s">
        <v>10</v>
      </c>
      <c r="B390" s="67">
        <v>41568</v>
      </c>
      <c r="C390" s="68" t="s">
        <v>337</v>
      </c>
      <c r="D390" s="80"/>
      <c r="E390" s="69">
        <v>22.08</v>
      </c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9">
        <v>3</v>
      </c>
      <c r="BP390" s="69">
        <v>0.37</v>
      </c>
      <c r="BQ390" s="69">
        <v>0.71</v>
      </c>
      <c r="BR390" s="64"/>
      <c r="BS390" s="64"/>
      <c r="BT390" s="64"/>
      <c r="BU390" s="64"/>
      <c r="BV390" s="64"/>
      <c r="BW390" s="64"/>
      <c r="BX390" s="64"/>
      <c r="BY390" s="69">
        <v>18</v>
      </c>
      <c r="BZ390" s="64"/>
      <c r="CA390" s="64"/>
      <c r="CB390" s="64"/>
      <c r="CC390" s="64"/>
      <c r="CD390" s="64"/>
      <c r="CE390" s="65">
        <f t="shared" si="11"/>
        <v>0</v>
      </c>
    </row>
    <row r="391" spans="1:83" ht="15" customHeight="1">
      <c r="A391" s="39" t="s">
        <v>10</v>
      </c>
      <c r="B391" s="67">
        <v>41571</v>
      </c>
      <c r="C391" s="68" t="s">
        <v>195</v>
      </c>
      <c r="D391" s="80"/>
      <c r="E391" s="69">
        <v>15.37</v>
      </c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9">
        <v>3</v>
      </c>
      <c r="BP391" s="69">
        <v>0.37</v>
      </c>
      <c r="BQ391" s="69">
        <v>0.71</v>
      </c>
      <c r="BR391" s="64"/>
      <c r="BS391" s="64"/>
      <c r="BT391" s="64"/>
      <c r="BU391" s="64"/>
      <c r="BV391" s="64"/>
      <c r="BW391" s="64"/>
      <c r="BX391" s="64"/>
      <c r="BY391" s="69">
        <v>11.29</v>
      </c>
      <c r="BZ391" s="64"/>
      <c r="CA391" s="64"/>
      <c r="CB391" s="64"/>
      <c r="CC391" s="64"/>
      <c r="CD391" s="64"/>
      <c r="CE391" s="65">
        <f t="shared" si="11"/>
        <v>0</v>
      </c>
    </row>
    <row r="392" spans="1:83" ht="15" hidden="1" customHeight="1">
      <c r="A392" s="39" t="s">
        <v>10</v>
      </c>
      <c r="B392" s="67">
        <v>41571</v>
      </c>
      <c r="C392" s="68" t="s">
        <v>366</v>
      </c>
      <c r="D392" s="80" t="s">
        <v>237</v>
      </c>
      <c r="E392" s="69">
        <v>-1154</v>
      </c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9">
        <v>-1154</v>
      </c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5">
        <f t="shared" si="11"/>
        <v>0</v>
      </c>
    </row>
    <row r="393" spans="1:83" ht="15" hidden="1" customHeight="1">
      <c r="A393" s="39" t="s">
        <v>10</v>
      </c>
      <c r="B393" s="67">
        <v>41571</v>
      </c>
      <c r="C393" s="68" t="s">
        <v>311</v>
      </c>
      <c r="D393" s="80" t="s">
        <v>272</v>
      </c>
      <c r="E393" s="69">
        <v>-0.25</v>
      </c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9">
        <v>-0.25</v>
      </c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5">
        <f t="shared" si="11"/>
        <v>0</v>
      </c>
    </row>
    <row r="394" spans="1:83" ht="15" hidden="1" customHeight="1">
      <c r="A394" s="39" t="s">
        <v>10</v>
      </c>
      <c r="B394" s="67">
        <v>41572</v>
      </c>
      <c r="C394" s="68" t="s">
        <v>365</v>
      </c>
      <c r="D394" s="80" t="s">
        <v>238</v>
      </c>
      <c r="E394" s="69">
        <v>-145.19999999999999</v>
      </c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9">
        <v>-145.19999999999999</v>
      </c>
      <c r="BX394" s="64"/>
      <c r="BY394" s="64"/>
      <c r="BZ394" s="64"/>
      <c r="CA394" s="64"/>
      <c r="CB394" s="64"/>
      <c r="CC394" s="64"/>
      <c r="CD394" s="64"/>
      <c r="CE394" s="65">
        <f t="shared" si="11"/>
        <v>0</v>
      </c>
    </row>
    <row r="395" spans="1:83" ht="15" hidden="1" customHeight="1">
      <c r="A395" s="42" t="s">
        <v>9</v>
      </c>
      <c r="B395" s="67">
        <v>41572</v>
      </c>
      <c r="C395" s="68" t="s">
        <v>118</v>
      </c>
      <c r="D395" s="80"/>
      <c r="E395" s="73">
        <v>-301.75</v>
      </c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5">
        <f t="shared" si="11"/>
        <v>-301.75</v>
      </c>
    </row>
    <row r="396" spans="1:83" ht="15" hidden="1" customHeight="1">
      <c r="A396" s="42" t="s">
        <v>9</v>
      </c>
      <c r="B396" s="67">
        <v>41572</v>
      </c>
      <c r="C396" s="68" t="s">
        <v>211</v>
      </c>
      <c r="D396" s="80"/>
      <c r="E396" s="73">
        <v>30</v>
      </c>
      <c r="F396" s="64"/>
      <c r="G396" s="64"/>
      <c r="H396" s="64"/>
      <c r="I396" s="64"/>
      <c r="J396" s="64"/>
      <c r="K396" s="64"/>
      <c r="M396" s="64"/>
      <c r="N396" s="73">
        <v>30</v>
      </c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5">
        <f t="shared" si="11"/>
        <v>0</v>
      </c>
    </row>
    <row r="397" spans="1:83" ht="15" hidden="1" customHeight="1">
      <c r="A397" s="39" t="s">
        <v>10</v>
      </c>
      <c r="B397" s="67">
        <v>41577</v>
      </c>
      <c r="C397" s="68" t="s">
        <v>362</v>
      </c>
      <c r="D397" s="80" t="s">
        <v>239</v>
      </c>
      <c r="E397" s="69">
        <v>-36.6</v>
      </c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9">
        <v>-36.6</v>
      </c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5">
        <f t="shared" si="11"/>
        <v>0</v>
      </c>
    </row>
    <row r="398" spans="1:83" ht="15" customHeight="1" thickBot="1">
      <c r="A398" s="39" t="s">
        <v>10</v>
      </c>
      <c r="B398" s="67">
        <v>41577</v>
      </c>
      <c r="C398" s="68" t="s">
        <v>438</v>
      </c>
      <c r="D398" s="80"/>
      <c r="E398" s="69">
        <v>29.08</v>
      </c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9">
        <v>3</v>
      </c>
      <c r="BP398" s="69">
        <v>0.37</v>
      </c>
      <c r="BQ398" s="69">
        <v>0.71</v>
      </c>
      <c r="BR398" s="64"/>
      <c r="BS398" s="64"/>
      <c r="BT398" s="64"/>
      <c r="BU398" s="64"/>
      <c r="BV398" s="64"/>
      <c r="BW398" s="64"/>
      <c r="BX398" s="64"/>
      <c r="BY398" s="69">
        <v>25</v>
      </c>
      <c r="BZ398" s="64"/>
      <c r="CA398" s="64"/>
      <c r="CB398" s="64"/>
      <c r="CC398" s="64"/>
      <c r="CD398" s="64"/>
      <c r="CE398" s="65">
        <f t="shared" si="11"/>
        <v>0</v>
      </c>
    </row>
    <row r="399" spans="1:83" ht="15" hidden="1" customHeight="1">
      <c r="A399" s="42" t="s">
        <v>9</v>
      </c>
      <c r="B399" s="67">
        <v>41577</v>
      </c>
      <c r="C399" s="68" t="s">
        <v>211</v>
      </c>
      <c r="D399" s="80"/>
      <c r="E399" s="73">
        <v>30</v>
      </c>
      <c r="F399" s="64"/>
      <c r="G399" s="64"/>
      <c r="H399" s="64"/>
      <c r="I399" s="64"/>
      <c r="J399" s="64"/>
      <c r="K399" s="64"/>
      <c r="L399" s="64"/>
      <c r="M399" s="64"/>
      <c r="N399" s="73">
        <v>30</v>
      </c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5">
        <f t="shared" si="11"/>
        <v>0</v>
      </c>
    </row>
    <row r="400" spans="1:83" ht="15" hidden="1" customHeight="1">
      <c r="A400" s="39" t="s">
        <v>10</v>
      </c>
      <c r="B400" s="67">
        <v>41578</v>
      </c>
      <c r="C400" s="68" t="s">
        <v>367</v>
      </c>
      <c r="D400" s="80" t="s">
        <v>240</v>
      </c>
      <c r="E400" s="69">
        <v>-3313.54</v>
      </c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9">
        <v>-3313.54</v>
      </c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5">
        <f t="shared" si="11"/>
        <v>0</v>
      </c>
    </row>
    <row r="401" spans="1:83" ht="15" hidden="1" customHeight="1">
      <c r="A401" s="39" t="s">
        <v>10</v>
      </c>
      <c r="B401" s="67">
        <v>41578</v>
      </c>
      <c r="C401" s="68" t="s">
        <v>311</v>
      </c>
      <c r="D401" s="80" t="s">
        <v>272</v>
      </c>
      <c r="E401" s="69">
        <v>-0.25</v>
      </c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9">
        <v>-0.25</v>
      </c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5">
        <f t="shared" si="11"/>
        <v>0</v>
      </c>
    </row>
    <row r="402" spans="1:83" ht="15" hidden="1" customHeight="1">
      <c r="A402" s="42" t="s">
        <v>9</v>
      </c>
      <c r="B402" s="67">
        <v>41578</v>
      </c>
      <c r="C402" s="68" t="s">
        <v>112</v>
      </c>
      <c r="D402" s="80" t="s">
        <v>241</v>
      </c>
      <c r="E402" s="73">
        <v>-4</v>
      </c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73">
        <v>-4</v>
      </c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5">
        <f t="shared" si="11"/>
        <v>0</v>
      </c>
    </row>
    <row r="403" spans="1:83" ht="15" hidden="1" customHeight="1">
      <c r="A403" s="77" t="s">
        <v>95</v>
      </c>
      <c r="B403" s="67">
        <v>41578</v>
      </c>
      <c r="C403" s="68" t="s">
        <v>100</v>
      </c>
      <c r="D403" s="80"/>
      <c r="E403" s="89">
        <v>97</v>
      </c>
      <c r="F403" s="64"/>
      <c r="G403" s="64"/>
      <c r="H403" s="64"/>
      <c r="I403" s="64"/>
      <c r="J403" s="64"/>
      <c r="K403" s="64"/>
      <c r="L403" s="64"/>
      <c r="M403" s="64"/>
      <c r="N403" s="64"/>
      <c r="O403" s="89">
        <v>97</v>
      </c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5">
        <f t="shared" si="11"/>
        <v>0</v>
      </c>
    </row>
    <row r="404" spans="1:83" ht="15" hidden="1" customHeight="1">
      <c r="A404" s="77" t="s">
        <v>95</v>
      </c>
      <c r="B404" s="67">
        <v>41578</v>
      </c>
      <c r="C404" s="68" t="s">
        <v>101</v>
      </c>
      <c r="D404" s="80"/>
      <c r="E404" s="89">
        <v>57</v>
      </c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89">
        <v>57</v>
      </c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5">
        <f t="shared" si="11"/>
        <v>0</v>
      </c>
    </row>
    <row r="405" spans="1:83" ht="15" hidden="1" customHeight="1">
      <c r="A405" s="77" t="s">
        <v>95</v>
      </c>
      <c r="B405" s="67">
        <v>41578</v>
      </c>
      <c r="C405" s="68" t="s">
        <v>207</v>
      </c>
      <c r="D405" s="80"/>
      <c r="E405" s="89">
        <v>-80</v>
      </c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5">
        <f t="shared" si="11"/>
        <v>-80</v>
      </c>
    </row>
    <row r="406" spans="1:83" ht="15" hidden="1" customHeight="1">
      <c r="A406" s="42" t="s">
        <v>9</v>
      </c>
      <c r="B406" s="67">
        <v>41578</v>
      </c>
      <c r="C406" s="68" t="s">
        <v>221</v>
      </c>
      <c r="D406" s="80"/>
      <c r="E406" s="73">
        <v>80</v>
      </c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5">
        <f t="shared" si="11"/>
        <v>80</v>
      </c>
    </row>
    <row r="407" spans="1:83" ht="15" hidden="1" customHeight="1">
      <c r="A407" s="77" t="s">
        <v>95</v>
      </c>
      <c r="B407" s="67">
        <v>41578</v>
      </c>
      <c r="C407" s="68" t="s">
        <v>207</v>
      </c>
      <c r="D407" s="80"/>
      <c r="E407" s="89">
        <v>-185</v>
      </c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5">
        <f t="shared" si="11"/>
        <v>-185</v>
      </c>
    </row>
    <row r="408" spans="1:83" ht="15" hidden="1" customHeight="1">
      <c r="A408" s="42" t="s">
        <v>9</v>
      </c>
      <c r="B408" s="67">
        <v>41578</v>
      </c>
      <c r="C408" s="68" t="s">
        <v>221</v>
      </c>
      <c r="D408" s="80"/>
      <c r="E408" s="73">
        <v>185</v>
      </c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5">
        <f t="shared" si="11"/>
        <v>185</v>
      </c>
    </row>
    <row r="409" spans="1:83" ht="15" hidden="1" customHeight="1">
      <c r="A409" s="39" t="s">
        <v>10</v>
      </c>
      <c r="B409" s="67">
        <v>41582</v>
      </c>
      <c r="C409" s="68" t="s">
        <v>316</v>
      </c>
      <c r="D409" s="80" t="s">
        <v>242</v>
      </c>
      <c r="E409" s="69">
        <v>-637.24</v>
      </c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9">
        <f>E409*0.5</f>
        <v>-318.62</v>
      </c>
      <c r="AI409" s="64"/>
      <c r="AJ409" s="64"/>
      <c r="AK409" s="64"/>
      <c r="AL409" s="64"/>
      <c r="AM409" s="64"/>
      <c r="AN409" s="69">
        <f>E409*0.5</f>
        <v>-318.62</v>
      </c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5">
        <f t="shared" si="11"/>
        <v>0</v>
      </c>
    </row>
    <row r="410" spans="1:83" ht="15" hidden="1" customHeight="1">
      <c r="A410" s="39" t="s">
        <v>10</v>
      </c>
      <c r="B410" s="67">
        <v>41582</v>
      </c>
      <c r="C410" s="68" t="s">
        <v>317</v>
      </c>
      <c r="D410" s="80" t="s">
        <v>242</v>
      </c>
      <c r="E410" s="69">
        <v>-923.76</v>
      </c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9">
        <f>E410*0.43</f>
        <v>-397.21679999999998</v>
      </c>
      <c r="AP410" s="69">
        <f>E410*0.57</f>
        <v>-526.54319999999996</v>
      </c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5">
        <f t="shared" si="11"/>
        <v>0</v>
      </c>
    </row>
    <row r="411" spans="1:83" ht="15" hidden="1" customHeight="1">
      <c r="A411" s="39" t="s">
        <v>10</v>
      </c>
      <c r="B411" s="67">
        <v>41582</v>
      </c>
      <c r="C411" s="68" t="s">
        <v>318</v>
      </c>
      <c r="D411" s="80" t="s">
        <v>242</v>
      </c>
      <c r="E411" s="69">
        <v>-74.67</v>
      </c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9">
        <v>-74.67</v>
      </c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5">
        <f t="shared" si="11"/>
        <v>0</v>
      </c>
    </row>
    <row r="412" spans="1:83" ht="15" hidden="1" customHeight="1">
      <c r="A412" s="39" t="s">
        <v>10</v>
      </c>
      <c r="B412" s="67">
        <v>41582</v>
      </c>
      <c r="C412" s="68" t="s">
        <v>319</v>
      </c>
      <c r="D412" s="80" t="s">
        <v>242</v>
      </c>
      <c r="E412" s="69">
        <v>-64</v>
      </c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9">
        <v>-64</v>
      </c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5">
        <f t="shared" si="11"/>
        <v>0</v>
      </c>
    </row>
    <row r="413" spans="1:83" ht="15" hidden="1" customHeight="1">
      <c r="A413" s="39" t="s">
        <v>10</v>
      </c>
      <c r="B413" s="67">
        <v>41582</v>
      </c>
      <c r="C413" s="68" t="s">
        <v>320</v>
      </c>
      <c r="D413" s="80" t="s">
        <v>242</v>
      </c>
      <c r="E413" s="69">
        <v>-100</v>
      </c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9">
        <v>-100</v>
      </c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5">
        <f t="shared" si="11"/>
        <v>0</v>
      </c>
    </row>
    <row r="414" spans="1:83" ht="15" hidden="1" customHeight="1">
      <c r="A414" s="39" t="s">
        <v>10</v>
      </c>
      <c r="B414" s="67">
        <v>41582</v>
      </c>
      <c r="C414" s="68" t="s">
        <v>321</v>
      </c>
      <c r="D414" s="80" t="s">
        <v>242</v>
      </c>
      <c r="E414" s="69">
        <v>-80</v>
      </c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9">
        <v>-80</v>
      </c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5">
        <f t="shared" si="11"/>
        <v>0</v>
      </c>
    </row>
    <row r="415" spans="1:83" ht="15" hidden="1" customHeight="1">
      <c r="A415" s="39" t="s">
        <v>10</v>
      </c>
      <c r="B415" s="67">
        <v>41582</v>
      </c>
      <c r="C415" s="68" t="s">
        <v>322</v>
      </c>
      <c r="D415" s="80" t="s">
        <v>242</v>
      </c>
      <c r="E415" s="69">
        <v>-74.67</v>
      </c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9">
        <v>-74.67</v>
      </c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5">
        <f t="shared" si="11"/>
        <v>0</v>
      </c>
    </row>
    <row r="416" spans="1:83" ht="15" hidden="1" customHeight="1">
      <c r="A416" s="39" t="s">
        <v>10</v>
      </c>
      <c r="B416" s="67">
        <v>41582</v>
      </c>
      <c r="C416" s="68" t="s">
        <v>323</v>
      </c>
      <c r="D416" s="80" t="s">
        <v>242</v>
      </c>
      <c r="E416" s="69">
        <v>-96.67</v>
      </c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9">
        <v>-96.67</v>
      </c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5">
        <f t="shared" si="11"/>
        <v>0</v>
      </c>
    </row>
    <row r="417" spans="1:83" ht="15" hidden="1" customHeight="1">
      <c r="A417" s="42" t="s">
        <v>9</v>
      </c>
      <c r="B417" s="67">
        <v>41582</v>
      </c>
      <c r="C417" s="68" t="s">
        <v>208</v>
      </c>
      <c r="D417" s="80"/>
      <c r="E417" s="73">
        <v>-271.5</v>
      </c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5">
        <f t="shared" si="11"/>
        <v>-271.5</v>
      </c>
    </row>
    <row r="418" spans="1:83" ht="15" hidden="1" customHeight="1">
      <c r="A418" s="39" t="s">
        <v>10</v>
      </c>
      <c r="B418" s="67">
        <v>41582</v>
      </c>
      <c r="C418" s="68" t="s">
        <v>393</v>
      </c>
      <c r="D418" s="80"/>
      <c r="E418" s="69">
        <v>271.5</v>
      </c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5">
        <f t="shared" si="11"/>
        <v>271.5</v>
      </c>
    </row>
    <row r="419" spans="1:83" ht="15" hidden="1" customHeight="1">
      <c r="A419" s="42" t="s">
        <v>9</v>
      </c>
      <c r="B419" s="67">
        <v>41612</v>
      </c>
      <c r="C419" s="68" t="s">
        <v>118</v>
      </c>
      <c r="D419" s="80"/>
      <c r="E419" s="73">
        <v>-350</v>
      </c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73">
        <v>-350</v>
      </c>
      <c r="CD419" s="64"/>
      <c r="CE419" s="65">
        <f>E419-SUM(F419:BY419)</f>
        <v>-350</v>
      </c>
    </row>
    <row r="420" spans="1:83" ht="15" hidden="1" customHeight="1" thickBot="1">
      <c r="A420" s="39" t="s">
        <v>10</v>
      </c>
      <c r="B420" s="67">
        <v>41617</v>
      </c>
      <c r="C420" s="68" t="s">
        <v>393</v>
      </c>
      <c r="D420" s="80"/>
      <c r="E420" s="69">
        <v>851.75</v>
      </c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9">
        <v>851.75</v>
      </c>
      <c r="CC420" s="64"/>
      <c r="CD420" s="64"/>
      <c r="CE420" s="65">
        <f>E420-SUM(F420:BY420)</f>
        <v>851.75</v>
      </c>
    </row>
    <row r="421" spans="1:83" ht="15" hidden="1" customHeight="1" thickBot="1">
      <c r="A421" s="39" t="s">
        <v>10</v>
      </c>
      <c r="B421" s="67">
        <v>41607</v>
      </c>
      <c r="C421" s="68" t="s">
        <v>903</v>
      </c>
      <c r="D421" s="80" t="s">
        <v>243</v>
      </c>
      <c r="E421" s="69">
        <v>-898.44</v>
      </c>
      <c r="AI421" s="69">
        <v>-351.82010869007507</v>
      </c>
      <c r="AJ421" s="64"/>
      <c r="AK421" s="64"/>
      <c r="AL421" s="64"/>
      <c r="AO421" s="69">
        <v>-318.44991366194051</v>
      </c>
      <c r="AQ421" s="69">
        <v>-228.16997764798438</v>
      </c>
      <c r="CE421" s="65">
        <f t="shared" si="11"/>
        <v>0</v>
      </c>
    </row>
    <row r="422" spans="1:83" ht="15" customHeight="1" thickTop="1" thickBot="1">
      <c r="A422" s="10"/>
      <c r="B422" s="40"/>
      <c r="C422" s="41" t="s">
        <v>152</v>
      </c>
      <c r="D422" s="71"/>
      <c r="E422" s="81">
        <f t="shared" ref="E422:AK422" si="12">SUM(E354:E421)</f>
        <v>-3686.26</v>
      </c>
      <c r="F422" s="81">
        <f t="shared" si="12"/>
        <v>0</v>
      </c>
      <c r="G422" s="81">
        <f t="shared" si="12"/>
        <v>0</v>
      </c>
      <c r="H422" s="81">
        <f t="shared" si="12"/>
        <v>0</v>
      </c>
      <c r="I422" s="81">
        <f t="shared" si="12"/>
        <v>0</v>
      </c>
      <c r="J422" s="81">
        <f t="shared" si="12"/>
        <v>0</v>
      </c>
      <c r="K422" s="81">
        <f t="shared" si="12"/>
        <v>150</v>
      </c>
      <c r="L422" s="81">
        <f t="shared" si="12"/>
        <v>1656</v>
      </c>
      <c r="M422" s="81">
        <f t="shared" si="12"/>
        <v>1250</v>
      </c>
      <c r="N422" s="81">
        <f t="shared" si="12"/>
        <v>60</v>
      </c>
      <c r="O422" s="81">
        <f t="shared" si="12"/>
        <v>1202</v>
      </c>
      <c r="P422" s="81">
        <f t="shared" si="12"/>
        <v>430</v>
      </c>
      <c r="Q422" s="81">
        <f t="shared" si="12"/>
        <v>0</v>
      </c>
      <c r="R422" s="81">
        <f t="shared" si="12"/>
        <v>0</v>
      </c>
      <c r="S422" s="81">
        <f t="shared" si="12"/>
        <v>0</v>
      </c>
      <c r="T422" s="81">
        <f t="shared" si="12"/>
        <v>0</v>
      </c>
      <c r="U422" s="81">
        <f t="shared" si="12"/>
        <v>0</v>
      </c>
      <c r="V422" s="81">
        <f t="shared" si="12"/>
        <v>0</v>
      </c>
      <c r="W422" s="81">
        <f t="shared" si="12"/>
        <v>0</v>
      </c>
      <c r="X422" s="81">
        <f t="shared" si="12"/>
        <v>0</v>
      </c>
      <c r="Y422" s="81">
        <f t="shared" si="12"/>
        <v>0</v>
      </c>
      <c r="Z422" s="81">
        <f t="shared" si="12"/>
        <v>0</v>
      </c>
      <c r="AA422" s="81">
        <f t="shared" si="12"/>
        <v>4.5</v>
      </c>
      <c r="AB422" s="81">
        <f t="shared" si="12"/>
        <v>20.7</v>
      </c>
      <c r="AC422" s="81">
        <f t="shared" si="12"/>
        <v>53.7</v>
      </c>
      <c r="AD422" s="81">
        <f t="shared" si="12"/>
        <v>0</v>
      </c>
      <c r="AE422" s="81">
        <f t="shared" si="12"/>
        <v>0</v>
      </c>
      <c r="AF422" s="81">
        <f t="shared" ref="AF422" si="13">SUM(AF354:AF421)</f>
        <v>0</v>
      </c>
      <c r="AG422" s="81">
        <f t="shared" ref="AG422" si="14">SUM(AG354:AG421)</f>
        <v>0</v>
      </c>
      <c r="AH422" s="81">
        <f t="shared" ref="AH422" si="15">SUM(AH354:AH421)</f>
        <v>-808.62999999999988</v>
      </c>
      <c r="AI422" s="81">
        <f>SUM(AI354:AI421)</f>
        <v>-372.19010869007508</v>
      </c>
      <c r="AJ422" s="81">
        <f t="shared" si="12"/>
        <v>0</v>
      </c>
      <c r="AK422" s="81">
        <f t="shared" si="12"/>
        <v>0</v>
      </c>
      <c r="AL422" s="81">
        <f t="shared" ref="AL422:BQ422" si="16">SUM(AL354:AL421)</f>
        <v>0</v>
      </c>
      <c r="AM422" s="81">
        <f t="shared" si="16"/>
        <v>-1154</v>
      </c>
      <c r="AN422" s="81">
        <f t="shared" si="16"/>
        <v>-715.83680000000004</v>
      </c>
      <c r="AO422" s="81">
        <f>SUM(AO354:AO421)</f>
        <v>-359.50991366194052</v>
      </c>
      <c r="AP422" s="81">
        <f>SUM(AP354:AP421)</f>
        <v>-526.54319999999996</v>
      </c>
      <c r="AQ422" s="81">
        <f>SUM(AQ354:AQ421)</f>
        <v>-255.59997764798439</v>
      </c>
      <c r="AR422" s="81">
        <f t="shared" si="16"/>
        <v>0</v>
      </c>
      <c r="AS422" s="81">
        <f t="shared" si="16"/>
        <v>0</v>
      </c>
      <c r="AT422" s="81">
        <f t="shared" si="16"/>
        <v>0</v>
      </c>
      <c r="AU422" s="81">
        <f t="shared" si="16"/>
        <v>0</v>
      </c>
      <c r="AV422" s="81">
        <f t="shared" si="16"/>
        <v>0</v>
      </c>
      <c r="AW422" s="81">
        <f t="shared" si="16"/>
        <v>-4</v>
      </c>
      <c r="AX422" s="81">
        <f t="shared" si="16"/>
        <v>0</v>
      </c>
      <c r="AY422" s="81">
        <f t="shared" si="16"/>
        <v>0</v>
      </c>
      <c r="AZ422" s="81">
        <f t="shared" si="16"/>
        <v>0</v>
      </c>
      <c r="BA422" s="81">
        <f t="shared" si="16"/>
        <v>0</v>
      </c>
      <c r="BB422" s="81">
        <f t="shared" si="16"/>
        <v>0</v>
      </c>
      <c r="BC422" s="81">
        <f t="shared" si="16"/>
        <v>0</v>
      </c>
      <c r="BD422" s="81">
        <f t="shared" si="16"/>
        <v>0</v>
      </c>
      <c r="BE422" s="81">
        <f t="shared" si="16"/>
        <v>0</v>
      </c>
      <c r="BF422" s="81">
        <f t="shared" si="16"/>
        <v>0</v>
      </c>
      <c r="BG422" s="81">
        <f t="shared" si="16"/>
        <v>0</v>
      </c>
      <c r="BH422" s="81">
        <f t="shared" si="16"/>
        <v>-3313.54</v>
      </c>
      <c r="BI422" s="81">
        <f t="shared" si="16"/>
        <v>0</v>
      </c>
      <c r="BJ422" s="81">
        <f t="shared" si="16"/>
        <v>-145.19999999999999</v>
      </c>
      <c r="BK422" s="81">
        <f t="shared" si="16"/>
        <v>0</v>
      </c>
      <c r="BL422" s="81">
        <f t="shared" si="16"/>
        <v>0</v>
      </c>
      <c r="BM422" s="81">
        <f t="shared" si="16"/>
        <v>0</v>
      </c>
      <c r="BN422" s="81">
        <f t="shared" si="16"/>
        <v>-0.75</v>
      </c>
      <c r="BO422" s="81">
        <f t="shared" si="16"/>
        <v>-33.6</v>
      </c>
      <c r="BP422" s="81">
        <f t="shared" si="16"/>
        <v>-0.36999999999999988</v>
      </c>
      <c r="BQ422" s="81">
        <f t="shared" si="16"/>
        <v>-7.1399999999999988</v>
      </c>
      <c r="BR422" s="81">
        <f t="shared" ref="BR422:BY422" si="17">SUM(BR354:BR421)</f>
        <v>0</v>
      </c>
      <c r="BS422" s="81">
        <f t="shared" si="17"/>
        <v>0</v>
      </c>
      <c r="BT422" s="81">
        <f t="shared" si="17"/>
        <v>-36.6</v>
      </c>
      <c r="BU422" s="81">
        <f t="shared" si="17"/>
        <v>-667.92</v>
      </c>
      <c r="BV422" s="81">
        <f t="shared" si="17"/>
        <v>-30.3</v>
      </c>
      <c r="BW422" s="81">
        <f t="shared" si="17"/>
        <v>-60</v>
      </c>
      <c r="BX422" s="81">
        <f t="shared" si="17"/>
        <v>0</v>
      </c>
      <c r="BY422" s="81">
        <f t="shared" si="17"/>
        <v>-21.43</v>
      </c>
      <c r="BZ422" s="63">
        <f>SUM(F422:AF422)</f>
        <v>4826.8999999999996</v>
      </c>
      <c r="CA422" s="63">
        <f>SUM(AG422:BX422)</f>
        <v>-8491.73</v>
      </c>
      <c r="CB422" s="81">
        <f>SUM(CB354:CB421)</f>
        <v>851.75</v>
      </c>
      <c r="CC422" s="81">
        <f>SUM(CC354:CC421)</f>
        <v>-350</v>
      </c>
      <c r="CD422" s="81">
        <f>SUM(CD354:CD421)</f>
        <v>0</v>
      </c>
      <c r="CE422" s="127">
        <f>E422-SUM(F422:BY422)</f>
        <v>0</v>
      </c>
    </row>
    <row r="423" spans="1:83" ht="15" hidden="1" customHeight="1" thickTop="1">
      <c r="A423" s="77" t="s">
        <v>95</v>
      </c>
      <c r="B423" s="67">
        <v>41584</v>
      </c>
      <c r="C423" s="68" t="s">
        <v>116</v>
      </c>
      <c r="D423" s="80"/>
      <c r="E423" s="89">
        <v>20</v>
      </c>
      <c r="F423" s="64"/>
      <c r="G423" s="64"/>
      <c r="H423" s="64"/>
      <c r="I423" s="64"/>
      <c r="J423" s="64"/>
      <c r="K423" s="64"/>
      <c r="L423" s="64"/>
      <c r="M423" s="64"/>
      <c r="N423" s="64"/>
      <c r="O423" s="89">
        <v>20</v>
      </c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5">
        <f t="shared" si="11"/>
        <v>0</v>
      </c>
    </row>
    <row r="424" spans="1:83" ht="15" hidden="1" customHeight="1">
      <c r="A424" s="77" t="s">
        <v>95</v>
      </c>
      <c r="B424" s="67">
        <v>41585</v>
      </c>
      <c r="C424" s="68" t="s">
        <v>205</v>
      </c>
      <c r="D424" s="80"/>
      <c r="E424" s="89">
        <v>78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89">
        <v>78</v>
      </c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5">
        <f t="shared" si="11"/>
        <v>0</v>
      </c>
    </row>
    <row r="425" spans="1:83" ht="15" hidden="1" customHeight="1">
      <c r="A425" s="77" t="s">
        <v>95</v>
      </c>
      <c r="B425" s="67">
        <v>41585</v>
      </c>
      <c r="C425" s="68" t="s">
        <v>206</v>
      </c>
      <c r="D425" s="80"/>
      <c r="E425" s="89">
        <v>78</v>
      </c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89">
        <v>78</v>
      </c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5">
        <f t="shared" si="11"/>
        <v>0</v>
      </c>
    </row>
    <row r="426" spans="1:83" ht="15" hidden="1" customHeight="1">
      <c r="A426" s="39" t="s">
        <v>10</v>
      </c>
      <c r="B426" s="67">
        <v>41586</v>
      </c>
      <c r="C426" s="68" t="s">
        <v>368</v>
      </c>
      <c r="D426" s="80" t="s">
        <v>244</v>
      </c>
      <c r="E426" s="69">
        <v>-2288.2399999999998</v>
      </c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9">
        <v>-2288.2399999999998</v>
      </c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5">
        <f t="shared" si="11"/>
        <v>0</v>
      </c>
    </row>
    <row r="427" spans="1:83" ht="15" hidden="1" customHeight="1">
      <c r="A427" s="39" t="s">
        <v>10</v>
      </c>
      <c r="B427" s="67">
        <v>41586</v>
      </c>
      <c r="C427" s="68" t="s">
        <v>311</v>
      </c>
      <c r="D427" s="80" t="s">
        <v>272</v>
      </c>
      <c r="E427" s="69">
        <v>-0.25</v>
      </c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9">
        <v>-0.25</v>
      </c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5">
        <f t="shared" si="11"/>
        <v>0</v>
      </c>
    </row>
    <row r="428" spans="1:83" ht="15" hidden="1" customHeight="1">
      <c r="A428" s="39" t="s">
        <v>10</v>
      </c>
      <c r="B428" s="67">
        <v>41586</v>
      </c>
      <c r="C428" s="68" t="s">
        <v>699</v>
      </c>
      <c r="D428" s="80"/>
      <c r="E428" s="69">
        <v>-2288.2399999999998</v>
      </c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9">
        <v>-2288.2399999999998</v>
      </c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5">
        <f t="shared" si="11"/>
        <v>0</v>
      </c>
    </row>
    <row r="429" spans="1:83" ht="15" customHeight="1" thickTop="1">
      <c r="A429" s="42" t="s">
        <v>9</v>
      </c>
      <c r="B429" s="67">
        <v>41586</v>
      </c>
      <c r="C429" s="68" t="s">
        <v>217</v>
      </c>
      <c r="D429" s="80"/>
      <c r="E429" s="73">
        <v>4.08</v>
      </c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9">
        <v>3</v>
      </c>
      <c r="BP429" s="69">
        <v>0.37</v>
      </c>
      <c r="BQ429" s="69">
        <v>0.71</v>
      </c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5">
        <f t="shared" si="11"/>
        <v>0</v>
      </c>
    </row>
    <row r="430" spans="1:83" ht="15" hidden="1" customHeight="1">
      <c r="A430" s="39" t="s">
        <v>10</v>
      </c>
      <c r="B430" s="67">
        <v>41589</v>
      </c>
      <c r="C430" s="68" t="s">
        <v>439</v>
      </c>
      <c r="D430" s="80"/>
      <c r="E430" s="69">
        <v>2288.2399999999998</v>
      </c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9">
        <v>2288.2399999999998</v>
      </c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5">
        <f t="shared" ref="CE430:CE493" si="18">E430-SUM(F430:BY430)</f>
        <v>0</v>
      </c>
    </row>
    <row r="431" spans="1:83" ht="15" hidden="1" customHeight="1">
      <c r="A431" s="42" t="s">
        <v>9</v>
      </c>
      <c r="B431" s="67">
        <v>41590</v>
      </c>
      <c r="C431" s="68" t="s">
        <v>209</v>
      </c>
      <c r="D431" s="80"/>
      <c r="E431" s="73">
        <v>25</v>
      </c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73">
        <v>25</v>
      </c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5">
        <f t="shared" si="18"/>
        <v>0</v>
      </c>
    </row>
    <row r="432" spans="1:83" ht="15" hidden="1" customHeight="1">
      <c r="A432" s="39" t="s">
        <v>10</v>
      </c>
      <c r="B432" s="67">
        <v>41591</v>
      </c>
      <c r="C432" s="68" t="s">
        <v>80</v>
      </c>
      <c r="D432" s="80"/>
      <c r="E432" s="69">
        <v>3542</v>
      </c>
      <c r="F432" s="64"/>
      <c r="G432" s="64"/>
      <c r="H432" s="64"/>
      <c r="I432" s="64"/>
      <c r="J432" s="64"/>
      <c r="K432" s="64"/>
      <c r="L432" s="69">
        <v>1908</v>
      </c>
      <c r="M432" s="64"/>
      <c r="N432" s="69">
        <v>190</v>
      </c>
      <c r="O432" s="69">
        <v>1120</v>
      </c>
      <c r="P432" s="69">
        <v>324</v>
      </c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5">
        <f t="shared" si="18"/>
        <v>0</v>
      </c>
    </row>
    <row r="433" spans="1:83" ht="15" customHeight="1">
      <c r="A433" s="39" t="s">
        <v>10</v>
      </c>
      <c r="B433" s="67">
        <v>41591</v>
      </c>
      <c r="C433" s="68" t="s">
        <v>310</v>
      </c>
      <c r="D433" s="80" t="s">
        <v>272</v>
      </c>
      <c r="E433" s="69">
        <v>-25.75</v>
      </c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9">
        <v>-25.75</v>
      </c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5">
        <f t="shared" si="18"/>
        <v>0</v>
      </c>
    </row>
    <row r="434" spans="1:83" ht="15" hidden="1" customHeight="1">
      <c r="A434" s="39" t="s">
        <v>10</v>
      </c>
      <c r="B434" s="67">
        <v>41591</v>
      </c>
      <c r="C434" s="68" t="s">
        <v>313</v>
      </c>
      <c r="D434" s="80" t="s">
        <v>272</v>
      </c>
      <c r="E434" s="69">
        <v>-5.41</v>
      </c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9">
        <v>-5.41</v>
      </c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5">
        <f t="shared" si="18"/>
        <v>0</v>
      </c>
    </row>
    <row r="435" spans="1:83" ht="15" hidden="1" customHeight="1">
      <c r="A435" s="42" t="s">
        <v>9</v>
      </c>
      <c r="B435" s="67">
        <v>41591</v>
      </c>
      <c r="C435" s="68" t="s">
        <v>98</v>
      </c>
      <c r="D435" s="80"/>
      <c r="E435" s="73">
        <v>62.5</v>
      </c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73">
        <v>62.5</v>
      </c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5">
        <f t="shared" si="18"/>
        <v>0</v>
      </c>
    </row>
    <row r="436" spans="1:83" ht="15" hidden="1" customHeight="1">
      <c r="A436" s="42" t="s">
        <v>9</v>
      </c>
      <c r="B436" s="67">
        <v>41591</v>
      </c>
      <c r="C436" s="68" t="s">
        <v>98</v>
      </c>
      <c r="D436" s="80"/>
      <c r="E436" s="73">
        <v>25</v>
      </c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73">
        <v>25</v>
      </c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5">
        <f t="shared" si="18"/>
        <v>0</v>
      </c>
    </row>
    <row r="437" spans="1:83" ht="15" hidden="1" customHeight="1">
      <c r="A437" s="42" t="s">
        <v>9</v>
      </c>
      <c r="B437" s="67">
        <v>41592</v>
      </c>
      <c r="C437" s="68" t="s">
        <v>98</v>
      </c>
      <c r="D437" s="80"/>
      <c r="E437" s="73">
        <v>2.5</v>
      </c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73">
        <v>2.5</v>
      </c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5">
        <f t="shared" si="18"/>
        <v>0</v>
      </c>
    </row>
    <row r="438" spans="1:83" ht="15" hidden="1" customHeight="1">
      <c r="A438" s="39" t="s">
        <v>10</v>
      </c>
      <c r="B438" s="67">
        <v>41593</v>
      </c>
      <c r="C438" s="68" t="s">
        <v>82</v>
      </c>
      <c r="D438" s="80" t="s">
        <v>270</v>
      </c>
      <c r="E438" s="69">
        <v>-100</v>
      </c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9">
        <v>-100</v>
      </c>
      <c r="BZ438" s="64"/>
      <c r="CA438" s="64"/>
      <c r="CB438" s="64"/>
      <c r="CC438" s="64"/>
      <c r="CD438" s="64"/>
      <c r="CE438" s="65">
        <f t="shared" si="18"/>
        <v>0</v>
      </c>
    </row>
    <row r="439" spans="1:83" ht="15" customHeight="1">
      <c r="A439" s="39" t="s">
        <v>10</v>
      </c>
      <c r="B439" s="67">
        <v>41593</v>
      </c>
      <c r="C439" s="68" t="s">
        <v>695</v>
      </c>
      <c r="D439" s="80" t="s">
        <v>271</v>
      </c>
      <c r="E439" s="69">
        <v>-12</v>
      </c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9">
        <v>-12</v>
      </c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5">
        <f t="shared" si="18"/>
        <v>0</v>
      </c>
    </row>
    <row r="440" spans="1:83" ht="15" hidden="1" customHeight="1">
      <c r="A440" s="39" t="s">
        <v>10</v>
      </c>
      <c r="B440" s="67">
        <v>41593</v>
      </c>
      <c r="C440" s="68" t="s">
        <v>84</v>
      </c>
      <c r="D440" s="80" t="s">
        <v>271</v>
      </c>
      <c r="E440" s="69">
        <v>-2.83</v>
      </c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9">
        <v>-2.83</v>
      </c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5">
        <f t="shared" si="18"/>
        <v>0</v>
      </c>
    </row>
    <row r="441" spans="1:83" ht="15" hidden="1" customHeight="1">
      <c r="A441" s="39" t="s">
        <v>10</v>
      </c>
      <c r="B441" s="67">
        <v>41593</v>
      </c>
      <c r="C441" s="68" t="s">
        <v>85</v>
      </c>
      <c r="D441" s="80" t="s">
        <v>271</v>
      </c>
      <c r="E441" s="69">
        <v>-1.48</v>
      </c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9">
        <v>-1.48</v>
      </c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5">
        <f t="shared" si="18"/>
        <v>0</v>
      </c>
    </row>
    <row r="442" spans="1:83" ht="15" hidden="1" customHeight="1">
      <c r="A442" s="39" t="s">
        <v>10</v>
      </c>
      <c r="B442" s="67">
        <v>41593</v>
      </c>
      <c r="C442" s="68" t="s">
        <v>369</v>
      </c>
      <c r="D442" s="80" t="s">
        <v>245</v>
      </c>
      <c r="E442" s="69">
        <v>-262.02</v>
      </c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9">
        <v>-262.02</v>
      </c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5">
        <f t="shared" si="18"/>
        <v>0</v>
      </c>
    </row>
    <row r="443" spans="1:83" ht="15" hidden="1" customHeight="1">
      <c r="A443" s="39" t="s">
        <v>10</v>
      </c>
      <c r="B443" s="67">
        <v>41597</v>
      </c>
      <c r="C443" s="68" t="s">
        <v>82</v>
      </c>
      <c r="D443" s="80" t="s">
        <v>270</v>
      </c>
      <c r="E443" s="69">
        <v>-36</v>
      </c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9">
        <v>-36</v>
      </c>
      <c r="BZ443" s="64"/>
      <c r="CA443" s="64"/>
      <c r="CB443" s="64"/>
      <c r="CC443" s="64"/>
      <c r="CD443" s="64"/>
      <c r="CE443" s="65">
        <f t="shared" si="18"/>
        <v>0</v>
      </c>
    </row>
    <row r="444" spans="1:83" ht="15" customHeight="1">
      <c r="A444" s="39" t="s">
        <v>10</v>
      </c>
      <c r="B444" s="67">
        <v>41597</v>
      </c>
      <c r="C444" s="68" t="s">
        <v>695</v>
      </c>
      <c r="D444" s="80" t="s">
        <v>271</v>
      </c>
      <c r="E444" s="69">
        <v>-6</v>
      </c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9">
        <v>-6</v>
      </c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5">
        <f t="shared" si="18"/>
        <v>0</v>
      </c>
    </row>
    <row r="445" spans="1:83" ht="15" hidden="1" customHeight="1">
      <c r="A445" s="39" t="s">
        <v>10</v>
      </c>
      <c r="B445" s="67">
        <v>41597</v>
      </c>
      <c r="C445" s="68" t="s">
        <v>84</v>
      </c>
      <c r="D445" s="80" t="s">
        <v>271</v>
      </c>
      <c r="E445" s="69">
        <v>-1.42</v>
      </c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9">
        <v>-1.42</v>
      </c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5">
        <f t="shared" si="18"/>
        <v>0</v>
      </c>
    </row>
    <row r="446" spans="1:83" ht="15" hidden="1" customHeight="1">
      <c r="A446" s="39" t="s">
        <v>10</v>
      </c>
      <c r="B446" s="67">
        <v>41597</v>
      </c>
      <c r="C446" s="68" t="s">
        <v>85</v>
      </c>
      <c r="D446" s="80" t="s">
        <v>271</v>
      </c>
      <c r="E446" s="69">
        <v>-0.74</v>
      </c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9">
        <v>-0.74</v>
      </c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5">
        <f t="shared" si="18"/>
        <v>0</v>
      </c>
    </row>
    <row r="447" spans="1:83" ht="15" hidden="1" customHeight="1">
      <c r="A447" s="42" t="s">
        <v>9</v>
      </c>
      <c r="B447" s="67">
        <v>41597</v>
      </c>
      <c r="C447" s="68" t="s">
        <v>219</v>
      </c>
      <c r="D447" s="80"/>
      <c r="E447" s="73">
        <v>9</v>
      </c>
      <c r="F447" s="64"/>
      <c r="G447" s="64"/>
      <c r="H447" s="64"/>
      <c r="I447" s="64"/>
      <c r="J447" s="64"/>
      <c r="K447" s="64"/>
      <c r="L447" s="73">
        <v>9</v>
      </c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5">
        <f t="shared" si="18"/>
        <v>0</v>
      </c>
    </row>
    <row r="448" spans="1:83" ht="15" hidden="1" customHeight="1">
      <c r="A448" s="42" t="s">
        <v>9</v>
      </c>
      <c r="B448" s="67">
        <v>41597</v>
      </c>
      <c r="C448" s="68" t="s">
        <v>98</v>
      </c>
      <c r="D448" s="80"/>
      <c r="E448" s="73">
        <v>2.5</v>
      </c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73">
        <v>2.5</v>
      </c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5">
        <f t="shared" si="18"/>
        <v>0</v>
      </c>
    </row>
    <row r="449" spans="1:83" ht="15" hidden="1" customHeight="1">
      <c r="A449" s="42" t="s">
        <v>9</v>
      </c>
      <c r="B449" s="67">
        <v>41597</v>
      </c>
      <c r="C449" s="68" t="s">
        <v>98</v>
      </c>
      <c r="D449" s="80"/>
      <c r="E449" s="73">
        <v>25</v>
      </c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73">
        <v>25</v>
      </c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5">
        <f t="shared" si="18"/>
        <v>0</v>
      </c>
    </row>
    <row r="450" spans="1:83" ht="15" hidden="1" customHeight="1">
      <c r="A450" s="42" t="s">
        <v>9</v>
      </c>
      <c r="B450" s="67">
        <v>41597</v>
      </c>
      <c r="C450" s="68" t="s">
        <v>98</v>
      </c>
      <c r="D450" s="80"/>
      <c r="E450" s="73">
        <v>15</v>
      </c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73">
        <v>15</v>
      </c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5">
        <f t="shared" si="18"/>
        <v>0</v>
      </c>
    </row>
    <row r="451" spans="1:83" ht="15" hidden="1" customHeight="1">
      <c r="A451" s="42" t="s">
        <v>9</v>
      </c>
      <c r="B451" s="67">
        <v>41597</v>
      </c>
      <c r="C451" s="68" t="s">
        <v>98</v>
      </c>
      <c r="D451" s="80"/>
      <c r="E451" s="73">
        <v>5</v>
      </c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73">
        <v>5</v>
      </c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5">
        <f t="shared" si="18"/>
        <v>0</v>
      </c>
    </row>
    <row r="452" spans="1:83" ht="15" hidden="1" customHeight="1">
      <c r="A452" s="39" t="s">
        <v>10</v>
      </c>
      <c r="B452" s="67">
        <v>41598</v>
      </c>
      <c r="C452" s="68" t="s">
        <v>82</v>
      </c>
      <c r="D452" s="80" t="s">
        <v>270</v>
      </c>
      <c r="E452" s="69">
        <v>-36</v>
      </c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9">
        <v>-36</v>
      </c>
      <c r="BZ452" s="64"/>
      <c r="CA452" s="64"/>
      <c r="CB452" s="64"/>
      <c r="CC452" s="64"/>
      <c r="CD452" s="64"/>
      <c r="CE452" s="65">
        <f t="shared" si="18"/>
        <v>0</v>
      </c>
    </row>
    <row r="453" spans="1:83" ht="15" customHeight="1">
      <c r="A453" s="39" t="s">
        <v>10</v>
      </c>
      <c r="B453" s="67">
        <v>41598</v>
      </c>
      <c r="C453" s="68" t="s">
        <v>695</v>
      </c>
      <c r="D453" s="80" t="s">
        <v>271</v>
      </c>
      <c r="E453" s="69">
        <v>-6</v>
      </c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9">
        <v>-6</v>
      </c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5">
        <f t="shared" si="18"/>
        <v>0</v>
      </c>
    </row>
    <row r="454" spans="1:83" ht="15" hidden="1" customHeight="1">
      <c r="A454" s="39" t="s">
        <v>10</v>
      </c>
      <c r="B454" s="67">
        <v>41598</v>
      </c>
      <c r="C454" s="68" t="s">
        <v>84</v>
      </c>
      <c r="D454" s="80" t="s">
        <v>271</v>
      </c>
      <c r="E454" s="69">
        <v>-1.42</v>
      </c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9">
        <v>-1.42</v>
      </c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5">
        <f t="shared" si="18"/>
        <v>0</v>
      </c>
    </row>
    <row r="455" spans="1:83" ht="15" hidden="1" customHeight="1">
      <c r="A455" s="39" t="s">
        <v>10</v>
      </c>
      <c r="B455" s="67">
        <v>41598</v>
      </c>
      <c r="C455" s="68" t="s">
        <v>85</v>
      </c>
      <c r="D455" s="80" t="s">
        <v>271</v>
      </c>
      <c r="E455" s="69">
        <v>-0.74</v>
      </c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9">
        <v>-0.74</v>
      </c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5">
        <f t="shared" si="18"/>
        <v>0</v>
      </c>
    </row>
    <row r="456" spans="1:83" ht="15" hidden="1" customHeight="1">
      <c r="A456" s="39" t="s">
        <v>10</v>
      </c>
      <c r="B456" s="67">
        <v>41598</v>
      </c>
      <c r="C456" s="68" t="s">
        <v>312</v>
      </c>
      <c r="D456" s="80" t="s">
        <v>251</v>
      </c>
      <c r="E456" s="69">
        <v>-58.25</v>
      </c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9">
        <v>-58.25</v>
      </c>
      <c r="BW456" s="64"/>
      <c r="BX456" s="64"/>
      <c r="BY456" s="64"/>
      <c r="BZ456" s="64"/>
      <c r="CA456" s="64"/>
      <c r="CB456" s="64"/>
      <c r="CC456" s="64"/>
      <c r="CD456" s="64"/>
      <c r="CE456" s="65">
        <f t="shared" si="18"/>
        <v>0</v>
      </c>
    </row>
    <row r="457" spans="1:83" ht="15" hidden="1" customHeight="1">
      <c r="A457" s="42" t="s">
        <v>9</v>
      </c>
      <c r="B457" s="67">
        <v>41598</v>
      </c>
      <c r="C457" s="68" t="s">
        <v>98</v>
      </c>
      <c r="D457" s="80"/>
      <c r="E457" s="73">
        <v>5</v>
      </c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73">
        <v>5</v>
      </c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5">
        <f t="shared" si="18"/>
        <v>0</v>
      </c>
    </row>
    <row r="458" spans="1:83" ht="15" hidden="1" customHeight="1">
      <c r="A458" s="42" t="s">
        <v>9</v>
      </c>
      <c r="B458" s="67">
        <v>41598</v>
      </c>
      <c r="C458" s="68" t="s">
        <v>700</v>
      </c>
      <c r="D458" s="80" t="s">
        <v>252</v>
      </c>
      <c r="E458" s="73">
        <v>-9.85</v>
      </c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73">
        <v>-9.85</v>
      </c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5">
        <f t="shared" si="18"/>
        <v>0</v>
      </c>
    </row>
    <row r="459" spans="1:83" ht="15" hidden="1" customHeight="1">
      <c r="A459" s="42" t="s">
        <v>9</v>
      </c>
      <c r="B459" s="67">
        <v>41598</v>
      </c>
      <c r="C459" s="68" t="s">
        <v>98</v>
      </c>
      <c r="D459" s="80"/>
      <c r="E459" s="73">
        <v>62.5</v>
      </c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73">
        <v>62.5</v>
      </c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5">
        <f t="shared" si="18"/>
        <v>0</v>
      </c>
    </row>
    <row r="460" spans="1:83" ht="15" hidden="1" customHeight="1">
      <c r="A460" s="39" t="s">
        <v>10</v>
      </c>
      <c r="B460" s="67">
        <v>41599</v>
      </c>
      <c r="C460" s="68" t="s">
        <v>82</v>
      </c>
      <c r="D460" s="80" t="s">
        <v>270</v>
      </c>
      <c r="E460" s="69">
        <v>-18</v>
      </c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9">
        <v>-18</v>
      </c>
      <c r="BZ460" s="64"/>
      <c r="CA460" s="64"/>
      <c r="CB460" s="64"/>
      <c r="CC460" s="64"/>
      <c r="CD460" s="64"/>
      <c r="CE460" s="65">
        <f t="shared" si="18"/>
        <v>0</v>
      </c>
    </row>
    <row r="461" spans="1:83" ht="15" customHeight="1">
      <c r="A461" s="39" t="s">
        <v>10</v>
      </c>
      <c r="B461" s="67">
        <v>41599</v>
      </c>
      <c r="C461" s="68" t="s">
        <v>695</v>
      </c>
      <c r="D461" s="80" t="s">
        <v>271</v>
      </c>
      <c r="E461" s="69">
        <v>-3</v>
      </c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9">
        <v>-3</v>
      </c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5">
        <f t="shared" si="18"/>
        <v>0</v>
      </c>
    </row>
    <row r="462" spans="1:83" ht="15" hidden="1" customHeight="1">
      <c r="A462" s="39" t="s">
        <v>10</v>
      </c>
      <c r="B462" s="67">
        <v>41599</v>
      </c>
      <c r="C462" s="68" t="s">
        <v>84</v>
      </c>
      <c r="D462" s="80" t="s">
        <v>271</v>
      </c>
      <c r="E462" s="69">
        <v>-0.71</v>
      </c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9">
        <v>-0.71</v>
      </c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5">
        <f t="shared" si="18"/>
        <v>0</v>
      </c>
    </row>
    <row r="463" spans="1:83" ht="15" hidden="1" customHeight="1">
      <c r="A463" s="39" t="s">
        <v>10</v>
      </c>
      <c r="B463" s="67">
        <v>41599</v>
      </c>
      <c r="C463" s="68" t="s">
        <v>85</v>
      </c>
      <c r="D463" s="80" t="s">
        <v>271</v>
      </c>
      <c r="E463" s="69">
        <v>-0.37</v>
      </c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9">
        <v>-0.37</v>
      </c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5">
        <f t="shared" si="18"/>
        <v>0</v>
      </c>
    </row>
    <row r="464" spans="1:83" ht="15" customHeight="1">
      <c r="A464" s="39" t="s">
        <v>10</v>
      </c>
      <c r="B464" s="67">
        <v>41600</v>
      </c>
      <c r="C464" s="68" t="s">
        <v>386</v>
      </c>
      <c r="D464" s="80"/>
      <c r="E464" s="69">
        <v>22.08</v>
      </c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9">
        <v>3</v>
      </c>
      <c r="BP464" s="69">
        <v>0.37</v>
      </c>
      <c r="BQ464" s="69">
        <v>0.71</v>
      </c>
      <c r="BR464" s="64"/>
      <c r="BS464" s="64"/>
      <c r="BT464" s="64"/>
      <c r="BU464" s="64"/>
      <c r="BV464" s="64"/>
      <c r="BW464" s="64"/>
      <c r="BX464" s="64"/>
      <c r="BY464" s="69">
        <v>18</v>
      </c>
      <c r="BZ464" s="64"/>
      <c r="CA464" s="64"/>
      <c r="CB464" s="64"/>
      <c r="CC464" s="64"/>
      <c r="CD464" s="64"/>
      <c r="CE464" s="65">
        <f t="shared" si="18"/>
        <v>0</v>
      </c>
    </row>
    <row r="465" spans="1:83" ht="15" customHeight="1">
      <c r="A465" s="39" t="s">
        <v>10</v>
      </c>
      <c r="B465" s="67">
        <v>41600</v>
      </c>
      <c r="C465" s="68" t="s">
        <v>387</v>
      </c>
      <c r="D465" s="80"/>
      <c r="E465" s="69">
        <v>22.08</v>
      </c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9">
        <v>3</v>
      </c>
      <c r="BP465" s="69">
        <v>0.37</v>
      </c>
      <c r="BQ465" s="69">
        <v>0.71</v>
      </c>
      <c r="BR465" s="64"/>
      <c r="BS465" s="64"/>
      <c r="BT465" s="64"/>
      <c r="BU465" s="64"/>
      <c r="BV465" s="64"/>
      <c r="BW465" s="64"/>
      <c r="BX465" s="64"/>
      <c r="BY465" s="69">
        <v>18</v>
      </c>
      <c r="BZ465" s="64"/>
      <c r="CA465" s="64"/>
      <c r="CB465" s="64"/>
      <c r="CC465" s="64"/>
      <c r="CD465" s="64"/>
      <c r="CE465" s="65">
        <f t="shared" si="18"/>
        <v>0</v>
      </c>
    </row>
    <row r="466" spans="1:83" ht="15" hidden="1" customHeight="1">
      <c r="A466" s="39" t="s">
        <v>10</v>
      </c>
      <c r="B466" s="67">
        <v>41603</v>
      </c>
      <c r="C466" s="68" t="s">
        <v>365</v>
      </c>
      <c r="D466" s="80" t="s">
        <v>253</v>
      </c>
      <c r="E466" s="69">
        <v>-145.19999999999999</v>
      </c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9">
        <v>-145.19999999999999</v>
      </c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5">
        <f t="shared" si="18"/>
        <v>0</v>
      </c>
    </row>
    <row r="467" spans="1:83" ht="15" hidden="1" customHeight="1">
      <c r="A467" s="42" t="s">
        <v>9</v>
      </c>
      <c r="B467" s="67">
        <v>41603</v>
      </c>
      <c r="C467" s="68" t="s">
        <v>441</v>
      </c>
      <c r="D467" s="80"/>
      <c r="E467" s="73">
        <v>4.5</v>
      </c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73">
        <v>4.5</v>
      </c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5">
        <f t="shared" si="18"/>
        <v>0</v>
      </c>
    </row>
    <row r="468" spans="1:83" ht="15" hidden="1" customHeight="1">
      <c r="A468" s="42" t="s">
        <v>9</v>
      </c>
      <c r="B468" s="67">
        <v>41603</v>
      </c>
      <c r="C468" s="68" t="s">
        <v>99</v>
      </c>
      <c r="D468" s="80"/>
      <c r="E468" s="73">
        <v>17.2</v>
      </c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73">
        <v>17.2</v>
      </c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5">
        <f t="shared" si="18"/>
        <v>0</v>
      </c>
    </row>
    <row r="469" spans="1:83" ht="15" hidden="1" customHeight="1">
      <c r="A469" s="42" t="s">
        <v>9</v>
      </c>
      <c r="B469" s="67">
        <v>41604</v>
      </c>
      <c r="C469" s="68" t="s">
        <v>98</v>
      </c>
      <c r="D469" s="80"/>
      <c r="E469" s="73">
        <v>62.5</v>
      </c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73">
        <v>62.5</v>
      </c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5">
        <f t="shared" si="18"/>
        <v>0</v>
      </c>
    </row>
    <row r="470" spans="1:83" ht="15" hidden="1" customHeight="1">
      <c r="A470" s="42" t="s">
        <v>9</v>
      </c>
      <c r="B470" s="67">
        <v>41604</v>
      </c>
      <c r="C470" s="68" t="s">
        <v>98</v>
      </c>
      <c r="D470" s="80"/>
      <c r="E470" s="73">
        <v>62.5</v>
      </c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73">
        <v>62.5</v>
      </c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5">
        <f t="shared" si="18"/>
        <v>0</v>
      </c>
    </row>
    <row r="471" spans="1:83" ht="15" hidden="1" customHeight="1">
      <c r="A471" s="39" t="s">
        <v>10</v>
      </c>
      <c r="B471" s="67">
        <v>41605</v>
      </c>
      <c r="C471" s="68" t="s">
        <v>362</v>
      </c>
      <c r="D471" s="80" t="s">
        <v>263</v>
      </c>
      <c r="E471" s="69">
        <v>-20.82</v>
      </c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9">
        <v>-20.82</v>
      </c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5">
        <f t="shared" si="18"/>
        <v>0</v>
      </c>
    </row>
    <row r="472" spans="1:83" ht="15" customHeight="1">
      <c r="A472" s="39" t="s">
        <v>10</v>
      </c>
      <c r="B472" s="67">
        <v>41605</v>
      </c>
      <c r="C472" s="68" t="s">
        <v>388</v>
      </c>
      <c r="D472" s="80"/>
      <c r="E472" s="69">
        <v>22.08</v>
      </c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9">
        <v>3</v>
      </c>
      <c r="BP472" s="69">
        <v>0.37</v>
      </c>
      <c r="BQ472" s="69">
        <v>0.71</v>
      </c>
      <c r="BR472" s="64"/>
      <c r="BS472" s="64"/>
      <c r="BT472" s="64"/>
      <c r="BU472" s="64"/>
      <c r="BV472" s="64"/>
      <c r="BW472" s="64"/>
      <c r="BX472" s="64"/>
      <c r="BY472" s="69">
        <v>18</v>
      </c>
      <c r="BZ472" s="64"/>
      <c r="CA472" s="64"/>
      <c r="CB472" s="64"/>
      <c r="CC472" s="64"/>
      <c r="CD472" s="64"/>
      <c r="CE472" s="65">
        <f t="shared" si="18"/>
        <v>0</v>
      </c>
    </row>
    <row r="473" spans="1:83" ht="15" hidden="1" customHeight="1">
      <c r="A473" s="42" t="s">
        <v>9</v>
      </c>
      <c r="B473" s="67">
        <v>41605</v>
      </c>
      <c r="C473" s="68" t="s">
        <v>258</v>
      </c>
      <c r="D473" s="80"/>
      <c r="E473" s="73">
        <v>18</v>
      </c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73">
        <v>18</v>
      </c>
      <c r="BZ473" s="64"/>
      <c r="CA473" s="64"/>
      <c r="CB473" s="64"/>
      <c r="CC473" s="64"/>
      <c r="CD473" s="64"/>
      <c r="CE473" s="65">
        <f t="shared" si="18"/>
        <v>0</v>
      </c>
    </row>
    <row r="474" spans="1:83" ht="15" hidden="1" customHeight="1">
      <c r="A474" s="42" t="s">
        <v>9</v>
      </c>
      <c r="B474" s="67">
        <v>41605</v>
      </c>
      <c r="C474" s="68" t="s">
        <v>256</v>
      </c>
      <c r="D474" s="80" t="s">
        <v>264</v>
      </c>
      <c r="E474" s="73">
        <v>-12</v>
      </c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73">
        <v>-12</v>
      </c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W474" s="64"/>
      <c r="BX474" s="64"/>
      <c r="BY474" s="64"/>
      <c r="BZ474" s="64"/>
      <c r="CA474" s="64"/>
      <c r="CB474" s="64"/>
      <c r="CC474" s="64"/>
      <c r="CD474" s="64"/>
      <c r="CE474" s="65">
        <f t="shared" si="18"/>
        <v>0</v>
      </c>
    </row>
    <row r="475" spans="1:83" ht="15" hidden="1" customHeight="1">
      <c r="A475" s="42" t="s">
        <v>9</v>
      </c>
      <c r="B475" s="67">
        <v>41605</v>
      </c>
      <c r="C475" s="68" t="s">
        <v>441</v>
      </c>
      <c r="D475" s="80"/>
      <c r="E475" s="73">
        <v>4.5</v>
      </c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73">
        <v>4.5</v>
      </c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5">
        <f t="shared" si="18"/>
        <v>0</v>
      </c>
    </row>
    <row r="476" spans="1:83" ht="15" customHeight="1">
      <c r="A476" s="39" t="s">
        <v>10</v>
      </c>
      <c r="B476" s="67">
        <v>41606</v>
      </c>
      <c r="C476" s="68" t="s">
        <v>389</v>
      </c>
      <c r="D476" s="80"/>
      <c r="E476" s="69">
        <v>22.08</v>
      </c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9">
        <v>3</v>
      </c>
      <c r="BP476" s="69">
        <v>0.37</v>
      </c>
      <c r="BQ476" s="69">
        <v>0.71</v>
      </c>
      <c r="BR476" s="64"/>
      <c r="BS476" s="64"/>
      <c r="BT476" s="64"/>
      <c r="BU476" s="64"/>
      <c r="BV476" s="64"/>
      <c r="BW476" s="64"/>
      <c r="BX476" s="64"/>
      <c r="BY476" s="69">
        <v>18</v>
      </c>
      <c r="BZ476" s="64"/>
      <c r="CA476" s="64"/>
      <c r="CB476" s="64"/>
      <c r="CC476" s="64"/>
      <c r="CD476" s="64"/>
      <c r="CE476" s="65">
        <f t="shared" si="18"/>
        <v>0</v>
      </c>
    </row>
    <row r="477" spans="1:83" ht="15" hidden="1" customHeight="1">
      <c r="A477" s="39" t="s">
        <v>10</v>
      </c>
      <c r="B477" s="67">
        <v>41606</v>
      </c>
      <c r="C477" s="68" t="s">
        <v>390</v>
      </c>
      <c r="D477" s="80"/>
      <c r="E477" s="69">
        <v>400</v>
      </c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5">
        <f t="shared" si="18"/>
        <v>400</v>
      </c>
    </row>
    <row r="478" spans="1:83" ht="15" hidden="1" customHeight="1">
      <c r="A478" s="42" t="s">
        <v>9</v>
      </c>
      <c r="B478" s="67">
        <v>41606</v>
      </c>
      <c r="C478" s="68" t="s">
        <v>208</v>
      </c>
      <c r="D478" s="80"/>
      <c r="E478" s="73">
        <v>-400</v>
      </c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5">
        <f t="shared" si="18"/>
        <v>-400</v>
      </c>
    </row>
    <row r="479" spans="1:83" ht="15" customHeight="1" thickBot="1">
      <c r="A479" s="42" t="s">
        <v>9</v>
      </c>
      <c r="B479" s="67">
        <v>41606</v>
      </c>
      <c r="C479" s="68" t="s">
        <v>259</v>
      </c>
      <c r="D479" s="80"/>
      <c r="E479" s="73">
        <v>22.08</v>
      </c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9">
        <v>3</v>
      </c>
      <c r="BP479" s="69">
        <v>0.37</v>
      </c>
      <c r="BQ479" s="69">
        <v>0.71</v>
      </c>
      <c r="BR479" s="64"/>
      <c r="BS479" s="64"/>
      <c r="BT479" s="64"/>
      <c r="BU479" s="64"/>
      <c r="BV479" s="64"/>
      <c r="BW479" s="64"/>
      <c r="BX479" s="64"/>
      <c r="BY479" s="73">
        <v>18</v>
      </c>
      <c r="BZ479" s="64"/>
      <c r="CA479" s="64"/>
      <c r="CB479" s="64"/>
      <c r="CC479" s="64"/>
      <c r="CD479" s="64"/>
      <c r="CE479" s="65">
        <f t="shared" si="18"/>
        <v>0</v>
      </c>
    </row>
    <row r="480" spans="1:83" ht="15" hidden="1" customHeight="1">
      <c r="A480" s="42" t="s">
        <v>9</v>
      </c>
      <c r="B480" s="67">
        <v>41606</v>
      </c>
      <c r="C480" s="68" t="s">
        <v>98</v>
      </c>
      <c r="D480" s="80"/>
      <c r="E480" s="73">
        <v>2.5</v>
      </c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73">
        <v>2.5</v>
      </c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5">
        <f t="shared" si="18"/>
        <v>0</v>
      </c>
    </row>
    <row r="481" spans="1:83" ht="15.75" hidden="1" thickBot="1">
      <c r="A481" s="77" t="s">
        <v>95</v>
      </c>
      <c r="B481" s="67">
        <v>41607</v>
      </c>
      <c r="C481" s="68" t="s">
        <v>100</v>
      </c>
      <c r="D481" s="80"/>
      <c r="E481" s="89">
        <v>75</v>
      </c>
      <c r="F481" s="64"/>
      <c r="G481" s="64"/>
      <c r="H481" s="64"/>
      <c r="I481" s="64"/>
      <c r="J481" s="64"/>
      <c r="K481" s="64"/>
      <c r="L481" s="64"/>
      <c r="M481" s="64"/>
      <c r="N481" s="64"/>
      <c r="O481" s="89">
        <v>75</v>
      </c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5">
        <f t="shared" si="18"/>
        <v>0</v>
      </c>
    </row>
    <row r="482" spans="1:83" ht="15.75" hidden="1" thickBot="1">
      <c r="A482" s="77" t="s">
        <v>95</v>
      </c>
      <c r="B482" s="67">
        <v>41607</v>
      </c>
      <c r="C482" s="68" t="s">
        <v>101</v>
      </c>
      <c r="D482" s="80"/>
      <c r="E482" s="89">
        <v>62</v>
      </c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89">
        <v>62</v>
      </c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5">
        <f t="shared" si="18"/>
        <v>0</v>
      </c>
    </row>
    <row r="483" spans="1:83" ht="15.75" hidden="1" thickBot="1">
      <c r="A483" s="77" t="s">
        <v>95</v>
      </c>
      <c r="B483" s="67">
        <v>41607</v>
      </c>
      <c r="C483" s="68" t="s">
        <v>207</v>
      </c>
      <c r="D483" s="80"/>
      <c r="E483" s="89">
        <v>-313</v>
      </c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5">
        <f t="shared" si="18"/>
        <v>-313</v>
      </c>
    </row>
    <row r="484" spans="1:83" ht="15" hidden="1" customHeight="1" thickBot="1">
      <c r="A484" s="42" t="s">
        <v>9</v>
      </c>
      <c r="B484" s="67">
        <v>41612</v>
      </c>
      <c r="C484" s="68" t="s">
        <v>257</v>
      </c>
      <c r="D484" s="80"/>
      <c r="E484" s="73">
        <v>313</v>
      </c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5">
        <f t="shared" si="18"/>
        <v>313</v>
      </c>
    </row>
    <row r="485" spans="1:83" ht="15" hidden="1" customHeight="1">
      <c r="A485" s="39" t="s">
        <v>10</v>
      </c>
      <c r="B485" s="67">
        <v>41610</v>
      </c>
      <c r="C485" s="68" t="s">
        <v>316</v>
      </c>
      <c r="D485" s="80" t="s">
        <v>265</v>
      </c>
      <c r="E485" s="69">
        <v>-637.24</v>
      </c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9">
        <f>E485*0.5</f>
        <v>-318.62</v>
      </c>
      <c r="AI485" s="64"/>
      <c r="AJ485" s="64"/>
      <c r="AK485" s="64"/>
      <c r="AL485" s="64"/>
      <c r="AM485" s="64"/>
      <c r="AN485" s="69">
        <f>E485*0.5</f>
        <v>-318.62</v>
      </c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5">
        <f t="shared" si="18"/>
        <v>0</v>
      </c>
    </row>
    <row r="486" spans="1:83" ht="15" hidden="1" customHeight="1">
      <c r="A486" s="39" t="s">
        <v>10</v>
      </c>
      <c r="B486" s="67">
        <v>41610</v>
      </c>
      <c r="C486" s="68" t="s">
        <v>317</v>
      </c>
      <c r="D486" s="80" t="s">
        <v>265</v>
      </c>
      <c r="E486" s="69">
        <v>-923.76</v>
      </c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9">
        <f>E486*0.43</f>
        <v>-397.21679999999998</v>
      </c>
      <c r="AP486" s="69">
        <f>E486*0.57</f>
        <v>-526.54319999999996</v>
      </c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5">
        <f t="shared" si="18"/>
        <v>0</v>
      </c>
    </row>
    <row r="487" spans="1:83" ht="15" hidden="1" customHeight="1">
      <c r="A487" s="39" t="s">
        <v>10</v>
      </c>
      <c r="B487" s="67">
        <v>41610</v>
      </c>
      <c r="C487" s="68" t="s">
        <v>318</v>
      </c>
      <c r="D487" s="80" t="s">
        <v>265</v>
      </c>
      <c r="E487" s="69">
        <v>-80</v>
      </c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9">
        <v>-80</v>
      </c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5">
        <f t="shared" si="18"/>
        <v>0</v>
      </c>
    </row>
    <row r="488" spans="1:83" ht="15" hidden="1" customHeight="1">
      <c r="A488" s="39" t="s">
        <v>10</v>
      </c>
      <c r="B488" s="67">
        <v>41610</v>
      </c>
      <c r="C488" s="68" t="s">
        <v>319</v>
      </c>
      <c r="D488" s="80" t="s">
        <v>265</v>
      </c>
      <c r="E488" s="69">
        <v>-80</v>
      </c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9">
        <v>-80</v>
      </c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5">
        <f t="shared" si="18"/>
        <v>0</v>
      </c>
    </row>
    <row r="489" spans="1:83" ht="15" hidden="1" customHeight="1">
      <c r="A489" s="39" t="s">
        <v>10</v>
      </c>
      <c r="B489" s="67">
        <v>41610</v>
      </c>
      <c r="C489" s="68" t="s">
        <v>320</v>
      </c>
      <c r="D489" s="80" t="s">
        <v>265</v>
      </c>
      <c r="E489" s="69">
        <v>-100</v>
      </c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9">
        <v>-100</v>
      </c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5">
        <f t="shared" si="18"/>
        <v>0</v>
      </c>
    </row>
    <row r="490" spans="1:83" ht="15" hidden="1" customHeight="1">
      <c r="A490" s="39" t="s">
        <v>10</v>
      </c>
      <c r="B490" s="67">
        <v>41610</v>
      </c>
      <c r="C490" s="68" t="s">
        <v>321</v>
      </c>
      <c r="D490" s="80" t="s">
        <v>265</v>
      </c>
      <c r="E490" s="69">
        <v>-80</v>
      </c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9">
        <v>-80</v>
      </c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5">
        <f t="shared" si="18"/>
        <v>0</v>
      </c>
    </row>
    <row r="491" spans="1:83" ht="15" hidden="1" customHeight="1">
      <c r="A491" s="39" t="s">
        <v>10</v>
      </c>
      <c r="B491" s="67">
        <v>41610</v>
      </c>
      <c r="C491" s="68" t="s">
        <v>322</v>
      </c>
      <c r="D491" s="80" t="s">
        <v>265</v>
      </c>
      <c r="E491" s="69">
        <v>-80</v>
      </c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9">
        <v>-80</v>
      </c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5">
        <f t="shared" si="18"/>
        <v>0</v>
      </c>
    </row>
    <row r="492" spans="1:83" ht="15" hidden="1" customHeight="1">
      <c r="A492" s="39" t="s">
        <v>10</v>
      </c>
      <c r="B492" s="67">
        <v>41610</v>
      </c>
      <c r="C492" s="68" t="s">
        <v>323</v>
      </c>
      <c r="D492" s="80" t="s">
        <v>265</v>
      </c>
      <c r="E492" s="69">
        <v>-100</v>
      </c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9">
        <v>-100</v>
      </c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5">
        <f t="shared" si="18"/>
        <v>0</v>
      </c>
    </row>
    <row r="493" spans="1:83" ht="15" hidden="1" customHeight="1">
      <c r="A493" s="39" t="s">
        <v>10</v>
      </c>
      <c r="B493" s="67">
        <v>41617</v>
      </c>
      <c r="C493" s="68" t="s">
        <v>320</v>
      </c>
      <c r="D493" s="80" t="s">
        <v>265</v>
      </c>
      <c r="E493" s="69">
        <v>-76.66</v>
      </c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9">
        <v>-76.66</v>
      </c>
      <c r="AI493" s="98"/>
      <c r="AJ493" s="64"/>
      <c r="AK493" s="98"/>
      <c r="AL493" s="64"/>
      <c r="AM493" s="64"/>
      <c r="AN493" s="64"/>
      <c r="AO493" s="98"/>
      <c r="AP493" s="64"/>
      <c r="AQ493" s="98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5">
        <f t="shared" si="18"/>
        <v>0</v>
      </c>
    </row>
    <row r="494" spans="1:83" ht="15" hidden="1" customHeight="1" thickBot="1">
      <c r="A494" s="39" t="s">
        <v>10</v>
      </c>
      <c r="B494" s="67">
        <v>41639</v>
      </c>
      <c r="C494" s="68" t="s">
        <v>904</v>
      </c>
      <c r="D494" s="80" t="s">
        <v>269</v>
      </c>
      <c r="E494" s="69">
        <v>-945.18</v>
      </c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9">
        <v>-397.40006520800574</v>
      </c>
      <c r="AJ494" s="128"/>
      <c r="AK494" s="128"/>
      <c r="AL494" s="128"/>
      <c r="AM494" s="128"/>
      <c r="AN494" s="128"/>
      <c r="AO494" s="129">
        <v>-319.12573200039094</v>
      </c>
      <c r="AQ494" s="129">
        <v>-228.65420279160315</v>
      </c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5">
        <f>E494-SUM(F494:BY494)</f>
        <v>0</v>
      </c>
    </row>
    <row r="495" spans="1:83" ht="15" customHeight="1" thickTop="1" thickBot="1">
      <c r="A495" s="10"/>
      <c r="B495" s="40"/>
      <c r="C495" s="41" t="s">
        <v>153</v>
      </c>
      <c r="D495" s="71"/>
      <c r="E495" s="81">
        <f t="shared" ref="E495:AK495" si="19">SUM(E423:E494)</f>
        <v>-1777.16</v>
      </c>
      <c r="F495" s="81">
        <f t="shared" si="19"/>
        <v>0</v>
      </c>
      <c r="G495" s="81">
        <f t="shared" si="19"/>
        <v>0</v>
      </c>
      <c r="H495" s="81">
        <f t="shared" si="19"/>
        <v>0</v>
      </c>
      <c r="I495" s="81">
        <f t="shared" si="19"/>
        <v>0</v>
      </c>
      <c r="J495" s="81">
        <f t="shared" si="19"/>
        <v>0</v>
      </c>
      <c r="K495" s="81">
        <f t="shared" si="19"/>
        <v>0</v>
      </c>
      <c r="L495" s="81">
        <f t="shared" si="19"/>
        <v>1917</v>
      </c>
      <c r="M495" s="81">
        <f t="shared" si="19"/>
        <v>0</v>
      </c>
      <c r="N495" s="81">
        <f t="shared" si="19"/>
        <v>190</v>
      </c>
      <c r="O495" s="81">
        <f t="shared" si="19"/>
        <v>1215</v>
      </c>
      <c r="P495" s="81">
        <f t="shared" si="19"/>
        <v>542</v>
      </c>
      <c r="Q495" s="81">
        <f t="shared" si="19"/>
        <v>0</v>
      </c>
      <c r="R495" s="81">
        <f t="shared" si="19"/>
        <v>0</v>
      </c>
      <c r="S495" s="81">
        <f t="shared" si="19"/>
        <v>0</v>
      </c>
      <c r="T495" s="81">
        <f t="shared" si="19"/>
        <v>0</v>
      </c>
      <c r="U495" s="81">
        <f t="shared" si="19"/>
        <v>0</v>
      </c>
      <c r="V495" s="81">
        <f t="shared" si="19"/>
        <v>0</v>
      </c>
      <c r="W495" s="81">
        <f t="shared" si="19"/>
        <v>0</v>
      </c>
      <c r="X495" s="81">
        <f t="shared" si="19"/>
        <v>0</v>
      </c>
      <c r="Y495" s="81">
        <f t="shared" si="19"/>
        <v>0</v>
      </c>
      <c r="Z495" s="81">
        <f t="shared" si="19"/>
        <v>0</v>
      </c>
      <c r="AA495" s="81">
        <f t="shared" si="19"/>
        <v>9</v>
      </c>
      <c r="AB495" s="81">
        <f t="shared" si="19"/>
        <v>17.2</v>
      </c>
      <c r="AC495" s="81">
        <f t="shared" si="19"/>
        <v>15.15</v>
      </c>
      <c r="AD495" s="81">
        <f t="shared" si="19"/>
        <v>0</v>
      </c>
      <c r="AE495" s="81">
        <f t="shared" si="19"/>
        <v>332.5</v>
      </c>
      <c r="AF495" s="81">
        <f t="shared" si="19"/>
        <v>0</v>
      </c>
      <c r="AG495" s="81">
        <f t="shared" si="19"/>
        <v>0</v>
      </c>
      <c r="AH495" s="81">
        <f t="shared" si="19"/>
        <v>-915.28</v>
      </c>
      <c r="AI495" s="81">
        <f>SUM(AI423:AI494)</f>
        <v>-397.40006520800574</v>
      </c>
      <c r="AJ495" s="81">
        <f t="shared" si="19"/>
        <v>0</v>
      </c>
      <c r="AK495" s="81">
        <f t="shared" si="19"/>
        <v>0</v>
      </c>
      <c r="AL495" s="81">
        <f t="shared" ref="AL495:BQ495" si="20">SUM(AL423:AL494)</f>
        <v>0</v>
      </c>
      <c r="AM495" s="81">
        <f t="shared" si="20"/>
        <v>0</v>
      </c>
      <c r="AN495" s="81">
        <f t="shared" si="20"/>
        <v>-715.83680000000004</v>
      </c>
      <c r="AO495" s="81">
        <f>SUM(AO423:AO494)</f>
        <v>-319.12573200039094</v>
      </c>
      <c r="AP495" s="81">
        <f>SUM(AP423:AP494)</f>
        <v>-526.54319999999996</v>
      </c>
      <c r="AQ495" s="81">
        <f>SUM(AQ423:AQ494)</f>
        <v>-228.65420279160315</v>
      </c>
      <c r="AR495" s="81">
        <f t="shared" si="20"/>
        <v>0</v>
      </c>
      <c r="AS495" s="81">
        <f t="shared" si="20"/>
        <v>0</v>
      </c>
      <c r="AT495" s="81">
        <f t="shared" si="20"/>
        <v>0</v>
      </c>
      <c r="AU495" s="81">
        <f t="shared" si="20"/>
        <v>0</v>
      </c>
      <c r="AV495" s="81">
        <f t="shared" si="20"/>
        <v>0</v>
      </c>
      <c r="AW495" s="81">
        <f t="shared" si="20"/>
        <v>0</v>
      </c>
      <c r="AX495" s="81">
        <f t="shared" si="20"/>
        <v>0</v>
      </c>
      <c r="AY495" s="81">
        <f t="shared" si="20"/>
        <v>0</v>
      </c>
      <c r="AZ495" s="81">
        <f t="shared" si="20"/>
        <v>0</v>
      </c>
      <c r="BA495" s="81">
        <f t="shared" si="20"/>
        <v>0</v>
      </c>
      <c r="BB495" s="81">
        <f t="shared" si="20"/>
        <v>0</v>
      </c>
      <c r="BC495" s="81">
        <f t="shared" si="20"/>
        <v>0</v>
      </c>
      <c r="BD495" s="81">
        <f t="shared" si="20"/>
        <v>0</v>
      </c>
      <c r="BE495" s="81">
        <f t="shared" si="20"/>
        <v>0</v>
      </c>
      <c r="BF495" s="81">
        <f t="shared" si="20"/>
        <v>0</v>
      </c>
      <c r="BG495" s="81">
        <f t="shared" si="20"/>
        <v>0</v>
      </c>
      <c r="BH495" s="81">
        <f t="shared" si="20"/>
        <v>-2288.2399999999998</v>
      </c>
      <c r="BI495" s="81">
        <f t="shared" si="20"/>
        <v>0</v>
      </c>
      <c r="BJ495" s="81">
        <f t="shared" si="20"/>
        <v>-145.19999999999999</v>
      </c>
      <c r="BK495" s="81">
        <f t="shared" si="20"/>
        <v>-12</v>
      </c>
      <c r="BL495" s="81">
        <f t="shared" si="20"/>
        <v>0</v>
      </c>
      <c r="BM495" s="81">
        <f t="shared" si="20"/>
        <v>0</v>
      </c>
      <c r="BN495" s="81">
        <f t="shared" si="20"/>
        <v>-0.25</v>
      </c>
      <c r="BO495" s="81">
        <f t="shared" si="20"/>
        <v>-34.75</v>
      </c>
      <c r="BP495" s="81">
        <f t="shared" si="20"/>
        <v>-1.1099999999999994</v>
      </c>
      <c r="BQ495" s="81">
        <f t="shared" si="20"/>
        <v>-7.5299999999999949</v>
      </c>
      <c r="BR495" s="81">
        <f t="shared" ref="BR495:BY495" si="21">SUM(BR423:BR494)</f>
        <v>0</v>
      </c>
      <c r="BS495" s="81">
        <f t="shared" si="21"/>
        <v>-262.02</v>
      </c>
      <c r="BT495" s="81">
        <f t="shared" si="21"/>
        <v>-20.82</v>
      </c>
      <c r="BU495" s="81">
        <f t="shared" si="21"/>
        <v>0</v>
      </c>
      <c r="BV495" s="81">
        <f t="shared" si="21"/>
        <v>-58.25</v>
      </c>
      <c r="BW495" s="81">
        <f t="shared" si="21"/>
        <v>0</v>
      </c>
      <c r="BX495" s="81">
        <f t="shared" si="21"/>
        <v>0</v>
      </c>
      <c r="BY495" s="81">
        <f t="shared" si="21"/>
        <v>-82</v>
      </c>
      <c r="BZ495" s="63">
        <f>SUM(F495:AF495)</f>
        <v>4237.8500000000004</v>
      </c>
      <c r="CA495" s="63">
        <f>SUM(AG495:BX495)</f>
        <v>-5933.0099999999984</v>
      </c>
      <c r="CB495" s="81">
        <f>SUM(CB423:CB494)</f>
        <v>0</v>
      </c>
      <c r="CC495" s="81">
        <f>SUM(CC423:CC494)</f>
        <v>0</v>
      </c>
      <c r="CD495" s="81">
        <f>SUM(CD423:CD494)</f>
        <v>0</v>
      </c>
      <c r="CE495" s="127">
        <f>E495-SUM(F495:BY495)</f>
        <v>0</v>
      </c>
    </row>
    <row r="496" spans="1:83" ht="15" hidden="1" customHeight="1" thickTop="1">
      <c r="A496" s="39" t="s">
        <v>10</v>
      </c>
      <c r="B496" s="67">
        <v>41610</v>
      </c>
      <c r="C496" s="68" t="s">
        <v>260</v>
      </c>
      <c r="D496" s="80" t="s">
        <v>273</v>
      </c>
      <c r="E496" s="69">
        <v>-1964.69</v>
      </c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9">
        <v>-1964.69</v>
      </c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5">
        <f t="shared" ref="CE496:CE555" si="22">E496-SUM(F496:BY496)</f>
        <v>0</v>
      </c>
    </row>
    <row r="497" spans="1:83" ht="15" customHeight="1" thickTop="1">
      <c r="A497" s="39" t="s">
        <v>10</v>
      </c>
      <c r="B497" s="67">
        <v>41610</v>
      </c>
      <c r="C497" s="68" t="s">
        <v>391</v>
      </c>
      <c r="D497" s="80"/>
      <c r="E497" s="69">
        <v>40.08</v>
      </c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9">
        <v>3</v>
      </c>
      <c r="BP497" s="69">
        <v>0.37</v>
      </c>
      <c r="BQ497" s="69">
        <v>0.71</v>
      </c>
      <c r="BR497" s="64"/>
      <c r="BS497" s="64"/>
      <c r="BT497" s="64"/>
      <c r="BU497" s="64"/>
      <c r="BV497" s="64"/>
      <c r="BW497" s="64"/>
      <c r="BX497" s="64"/>
      <c r="BY497" s="69">
        <v>36</v>
      </c>
      <c r="BZ497" s="64"/>
      <c r="CA497" s="64"/>
      <c r="CB497" s="64"/>
      <c r="CC497" s="64"/>
      <c r="CD497" s="64"/>
      <c r="CE497" s="65">
        <f t="shared" si="22"/>
        <v>0</v>
      </c>
    </row>
    <row r="498" spans="1:83" ht="15" hidden="1" customHeight="1">
      <c r="A498" s="42" t="s">
        <v>9</v>
      </c>
      <c r="B498" s="67">
        <v>41610</v>
      </c>
      <c r="C498" s="68" t="s">
        <v>256</v>
      </c>
      <c r="D498" s="80" t="s">
        <v>274</v>
      </c>
      <c r="E498" s="73">
        <v>-3</v>
      </c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73">
        <v>-3</v>
      </c>
      <c r="BW498" s="64"/>
      <c r="BX498" s="64"/>
      <c r="BY498" s="64"/>
      <c r="BZ498" s="64"/>
      <c r="CA498" s="64"/>
      <c r="CB498" s="64"/>
      <c r="CC498" s="64"/>
      <c r="CD498" s="64"/>
      <c r="CE498" s="65">
        <f t="shared" si="22"/>
        <v>0</v>
      </c>
    </row>
    <row r="499" spans="1:83" ht="15" customHeight="1">
      <c r="A499" s="39" t="s">
        <v>10</v>
      </c>
      <c r="B499" s="67">
        <v>41611</v>
      </c>
      <c r="C499" s="68" t="s">
        <v>392</v>
      </c>
      <c r="D499" s="80"/>
      <c r="E499" s="69">
        <v>40.08</v>
      </c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9">
        <v>3</v>
      </c>
      <c r="BP499" s="69">
        <v>0.37</v>
      </c>
      <c r="BQ499" s="69">
        <v>0.71</v>
      </c>
      <c r="BR499" s="64"/>
      <c r="BS499" s="64"/>
      <c r="BT499" s="64"/>
      <c r="BU499" s="64"/>
      <c r="BV499" s="64"/>
      <c r="BW499" s="64"/>
      <c r="BX499" s="64"/>
      <c r="BY499" s="69">
        <v>36</v>
      </c>
      <c r="BZ499" s="64"/>
      <c r="CA499" s="64"/>
      <c r="CB499" s="64"/>
      <c r="CC499" s="64"/>
      <c r="CD499" s="64"/>
      <c r="CE499" s="65">
        <f t="shared" si="22"/>
        <v>0</v>
      </c>
    </row>
    <row r="500" spans="1:83" ht="15" hidden="1" customHeight="1">
      <c r="A500" s="42" t="s">
        <v>9</v>
      </c>
      <c r="B500" s="67">
        <v>41611</v>
      </c>
      <c r="C500" s="68" t="s">
        <v>98</v>
      </c>
      <c r="D500" s="80"/>
      <c r="E500" s="73">
        <v>5</v>
      </c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73">
        <v>5</v>
      </c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5">
        <f t="shared" si="22"/>
        <v>0</v>
      </c>
    </row>
    <row r="501" spans="1:83" ht="15" hidden="1" customHeight="1">
      <c r="A501" s="42" t="s">
        <v>9</v>
      </c>
      <c r="B501" s="67">
        <v>41611</v>
      </c>
      <c r="C501" s="68" t="s">
        <v>98</v>
      </c>
      <c r="D501" s="80"/>
      <c r="E501" s="73">
        <v>10</v>
      </c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73">
        <v>10</v>
      </c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5">
        <f t="shared" si="22"/>
        <v>0</v>
      </c>
    </row>
    <row r="502" spans="1:83" ht="15" hidden="1" customHeight="1">
      <c r="A502" s="77" t="s">
        <v>95</v>
      </c>
      <c r="B502" s="67">
        <v>41611</v>
      </c>
      <c r="C502" s="68" t="s">
        <v>116</v>
      </c>
      <c r="D502" s="80"/>
      <c r="E502" s="89">
        <v>23</v>
      </c>
      <c r="F502" s="64"/>
      <c r="G502" s="64"/>
      <c r="H502" s="64"/>
      <c r="I502" s="64"/>
      <c r="J502" s="64"/>
      <c r="K502" s="64"/>
      <c r="L502" s="64"/>
      <c r="M502" s="64"/>
      <c r="N502" s="64"/>
      <c r="O502" s="89">
        <v>23</v>
      </c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5">
        <f t="shared" si="22"/>
        <v>0</v>
      </c>
    </row>
    <row r="503" spans="1:83" ht="15" hidden="1" customHeight="1">
      <c r="A503" s="39" t="s">
        <v>10</v>
      </c>
      <c r="B503" s="67">
        <v>41612</v>
      </c>
      <c r="C503" s="68" t="s">
        <v>80</v>
      </c>
      <c r="D503" s="80"/>
      <c r="E503" s="69">
        <v>3346</v>
      </c>
      <c r="F503" s="64"/>
      <c r="G503" s="64"/>
      <c r="H503" s="64"/>
      <c r="I503" s="64"/>
      <c r="J503" s="64"/>
      <c r="K503" s="64"/>
      <c r="L503" s="69">
        <v>1908</v>
      </c>
      <c r="M503" s="64"/>
      <c r="N503" s="64"/>
      <c r="O503" s="69">
        <v>1060</v>
      </c>
      <c r="P503" s="69">
        <v>378</v>
      </c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5">
        <f t="shared" si="22"/>
        <v>0</v>
      </c>
    </row>
    <row r="504" spans="1:83" ht="15" customHeight="1">
      <c r="A504" s="39" t="s">
        <v>10</v>
      </c>
      <c r="B504" s="67">
        <v>41612</v>
      </c>
      <c r="C504" s="68" t="s">
        <v>310</v>
      </c>
      <c r="D504" s="80" t="s">
        <v>272</v>
      </c>
      <c r="E504" s="69">
        <v>-23.5</v>
      </c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9">
        <v>-23.5</v>
      </c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5">
        <f t="shared" si="22"/>
        <v>0</v>
      </c>
    </row>
    <row r="505" spans="1:83" ht="15" hidden="1" customHeight="1">
      <c r="A505" s="39" t="s">
        <v>10</v>
      </c>
      <c r="B505" s="67">
        <v>41612</v>
      </c>
      <c r="C505" s="68" t="s">
        <v>313</v>
      </c>
      <c r="D505" s="80" t="s">
        <v>272</v>
      </c>
      <c r="E505" s="69">
        <v>-4.9400000000000004</v>
      </c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9">
        <v>-4.9400000000000004</v>
      </c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5">
        <f t="shared" si="22"/>
        <v>0</v>
      </c>
    </row>
    <row r="506" spans="1:83" ht="15" hidden="1" customHeight="1">
      <c r="A506" s="42" t="s">
        <v>9</v>
      </c>
      <c r="B506" s="67">
        <v>41612</v>
      </c>
      <c r="C506" s="68" t="s">
        <v>255</v>
      </c>
      <c r="D506" s="80" t="s">
        <v>288</v>
      </c>
      <c r="E506" s="73">
        <v>-7.5</v>
      </c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73">
        <v>-7.5</v>
      </c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5">
        <f t="shared" si="22"/>
        <v>0</v>
      </c>
    </row>
    <row r="507" spans="1:83" ht="15" hidden="1" customHeight="1">
      <c r="A507" s="42" t="s">
        <v>9</v>
      </c>
      <c r="B507" s="67">
        <v>41612</v>
      </c>
      <c r="C507" s="68" t="s">
        <v>98</v>
      </c>
      <c r="D507" s="80"/>
      <c r="E507" s="73">
        <v>5</v>
      </c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73">
        <v>5</v>
      </c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5">
        <f t="shared" si="22"/>
        <v>0</v>
      </c>
    </row>
    <row r="508" spans="1:83" ht="15" hidden="1" customHeight="1">
      <c r="A508" s="42" t="s">
        <v>9</v>
      </c>
      <c r="B508" s="67">
        <v>41612</v>
      </c>
      <c r="C508" s="68" t="s">
        <v>98</v>
      </c>
      <c r="D508" s="80"/>
      <c r="E508" s="73">
        <v>5</v>
      </c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73">
        <v>5</v>
      </c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5">
        <f t="shared" si="22"/>
        <v>0</v>
      </c>
    </row>
    <row r="509" spans="1:83" ht="15" hidden="1" customHeight="1">
      <c r="A509" s="42" t="s">
        <v>9</v>
      </c>
      <c r="B509" s="67">
        <v>41612</v>
      </c>
      <c r="C509" s="68" t="s">
        <v>98</v>
      </c>
      <c r="D509" s="80"/>
      <c r="E509" s="73">
        <v>62.5</v>
      </c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73">
        <v>62.5</v>
      </c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5">
        <f t="shared" si="22"/>
        <v>0</v>
      </c>
    </row>
    <row r="510" spans="1:83" ht="15" hidden="1" customHeight="1">
      <c r="A510" s="39" t="s">
        <v>10</v>
      </c>
      <c r="B510" s="67">
        <v>41617</v>
      </c>
      <c r="C510" s="68" t="s">
        <v>82</v>
      </c>
      <c r="D510" s="80" t="s">
        <v>270</v>
      </c>
      <c r="E510" s="69">
        <v>-36</v>
      </c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9">
        <v>-36</v>
      </c>
      <c r="BZ510" s="64"/>
      <c r="CA510" s="64"/>
      <c r="CB510" s="64"/>
      <c r="CC510" s="64"/>
      <c r="CD510" s="64"/>
      <c r="CE510" s="65">
        <f t="shared" si="22"/>
        <v>0</v>
      </c>
    </row>
    <row r="511" spans="1:83" ht="15" customHeight="1">
      <c r="A511" s="39" t="s">
        <v>10</v>
      </c>
      <c r="B511" s="67">
        <v>41617</v>
      </c>
      <c r="C511" s="68" t="s">
        <v>695</v>
      </c>
      <c r="D511" s="80" t="s">
        <v>271</v>
      </c>
      <c r="E511" s="69">
        <v>-3</v>
      </c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9">
        <v>-3</v>
      </c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5">
        <f t="shared" si="22"/>
        <v>0</v>
      </c>
    </row>
    <row r="512" spans="1:83" ht="15" hidden="1" customHeight="1">
      <c r="A512" s="39" t="s">
        <v>10</v>
      </c>
      <c r="B512" s="67">
        <v>41617</v>
      </c>
      <c r="C512" s="68" t="s">
        <v>84</v>
      </c>
      <c r="D512" s="80" t="s">
        <v>271</v>
      </c>
      <c r="E512" s="69">
        <v>-0.71</v>
      </c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9">
        <v>-0.71</v>
      </c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5">
        <f t="shared" si="22"/>
        <v>0</v>
      </c>
    </row>
    <row r="513" spans="1:83" ht="15" hidden="1" customHeight="1">
      <c r="A513" s="39" t="s">
        <v>10</v>
      </c>
      <c r="B513" s="67">
        <v>41617</v>
      </c>
      <c r="C513" s="68" t="s">
        <v>85</v>
      </c>
      <c r="D513" s="80" t="s">
        <v>271</v>
      </c>
      <c r="E513" s="69">
        <v>-0.37</v>
      </c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9">
        <v>-0.37</v>
      </c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5">
        <f t="shared" si="22"/>
        <v>0</v>
      </c>
    </row>
    <row r="514" spans="1:83" ht="15" hidden="1" customHeight="1">
      <c r="A514" s="39" t="s">
        <v>10</v>
      </c>
      <c r="B514" s="67">
        <v>41617</v>
      </c>
      <c r="C514" s="68" t="s">
        <v>394</v>
      </c>
      <c r="D514" s="80"/>
      <c r="E514" s="69">
        <v>62.5</v>
      </c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9">
        <v>62.5</v>
      </c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5">
        <f t="shared" si="22"/>
        <v>0</v>
      </c>
    </row>
    <row r="515" spans="1:83" hidden="1">
      <c r="A515" s="42" t="s">
        <v>9</v>
      </c>
      <c r="B515" s="67">
        <v>41613</v>
      </c>
      <c r="C515" s="68" t="s">
        <v>98</v>
      </c>
      <c r="D515" s="80"/>
      <c r="E515" s="73">
        <v>15</v>
      </c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73">
        <v>15</v>
      </c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5">
        <f t="shared" si="22"/>
        <v>0</v>
      </c>
    </row>
    <row r="516" spans="1:83" hidden="1">
      <c r="A516" s="42" t="s">
        <v>9</v>
      </c>
      <c r="B516" s="67">
        <v>41613</v>
      </c>
      <c r="C516" s="68" t="s">
        <v>98</v>
      </c>
      <c r="D516" s="80"/>
      <c r="E516" s="73">
        <v>62.5</v>
      </c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73">
        <v>62.5</v>
      </c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5">
        <f t="shared" si="22"/>
        <v>0</v>
      </c>
    </row>
    <row r="517" spans="1:83" hidden="1">
      <c r="A517" s="42" t="s">
        <v>9</v>
      </c>
      <c r="B517" s="67">
        <v>41617</v>
      </c>
      <c r="C517" s="68" t="s">
        <v>275</v>
      </c>
      <c r="D517" s="80" t="s">
        <v>289</v>
      </c>
      <c r="E517" s="73">
        <v>-10.5</v>
      </c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73">
        <v>-10.5</v>
      </c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W517" s="64"/>
      <c r="BX517" s="64"/>
      <c r="BY517" s="64"/>
      <c r="BZ517" s="64"/>
      <c r="CA517" s="64"/>
      <c r="CB517" s="64"/>
      <c r="CC517" s="64"/>
      <c r="CD517" s="64"/>
      <c r="CE517" s="65">
        <f t="shared" si="22"/>
        <v>0</v>
      </c>
    </row>
    <row r="518" spans="1:83" hidden="1">
      <c r="A518" s="42" t="s">
        <v>9</v>
      </c>
      <c r="B518" s="67">
        <v>41617</v>
      </c>
      <c r="C518" s="68" t="s">
        <v>98</v>
      </c>
      <c r="D518" s="80"/>
      <c r="E518" s="73">
        <v>20</v>
      </c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73">
        <v>20</v>
      </c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5">
        <f t="shared" si="22"/>
        <v>0</v>
      </c>
    </row>
    <row r="519" spans="1:83" hidden="1">
      <c r="A519" s="42" t="s">
        <v>9</v>
      </c>
      <c r="B519" s="67">
        <v>41617</v>
      </c>
      <c r="C519" s="68" t="s">
        <v>98</v>
      </c>
      <c r="D519" s="80"/>
      <c r="E519" s="73">
        <v>5</v>
      </c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73">
        <v>5</v>
      </c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5">
        <f t="shared" si="22"/>
        <v>0</v>
      </c>
    </row>
    <row r="520" spans="1:83" hidden="1">
      <c r="A520" s="42" t="s">
        <v>9</v>
      </c>
      <c r="B520" s="67">
        <v>41617</v>
      </c>
      <c r="C520" s="68" t="s">
        <v>98</v>
      </c>
      <c r="D520" s="80"/>
      <c r="E520" s="73">
        <v>62.5</v>
      </c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73">
        <v>62.5</v>
      </c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5">
        <f t="shared" si="22"/>
        <v>0</v>
      </c>
    </row>
    <row r="521" spans="1:83" hidden="1">
      <c r="A521" s="42" t="s">
        <v>9</v>
      </c>
      <c r="B521" s="67">
        <v>41617</v>
      </c>
      <c r="C521" s="68" t="s">
        <v>98</v>
      </c>
      <c r="D521" s="80"/>
      <c r="E521" s="73">
        <v>42.5</v>
      </c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73">
        <v>42.5</v>
      </c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5">
        <f t="shared" si="22"/>
        <v>0</v>
      </c>
    </row>
    <row r="522" spans="1:83" hidden="1">
      <c r="A522" s="42" t="s">
        <v>9</v>
      </c>
      <c r="B522" s="67">
        <v>41617</v>
      </c>
      <c r="C522" s="68" t="s">
        <v>98</v>
      </c>
      <c r="D522" s="80"/>
      <c r="E522" s="73">
        <v>10</v>
      </c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73">
        <v>10</v>
      </c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5">
        <f t="shared" si="22"/>
        <v>0</v>
      </c>
    </row>
    <row r="523" spans="1:83" hidden="1">
      <c r="A523" s="77" t="s">
        <v>95</v>
      </c>
      <c r="B523" s="67">
        <v>41617</v>
      </c>
      <c r="C523" s="68" t="s">
        <v>205</v>
      </c>
      <c r="D523" s="80"/>
      <c r="E523" s="89">
        <v>51</v>
      </c>
      <c r="P523" s="89">
        <v>51</v>
      </c>
      <c r="CE523" s="65">
        <f t="shared" si="22"/>
        <v>0</v>
      </c>
    </row>
    <row r="524" spans="1:83" hidden="1">
      <c r="A524" s="42" t="s">
        <v>9</v>
      </c>
      <c r="B524" s="67">
        <v>41618</v>
      </c>
      <c r="C524" s="68" t="s">
        <v>98</v>
      </c>
      <c r="D524" s="80"/>
      <c r="E524" s="73">
        <v>5</v>
      </c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73">
        <v>5</v>
      </c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5">
        <f t="shared" si="22"/>
        <v>0</v>
      </c>
    </row>
    <row r="525" spans="1:83" ht="15" hidden="1" customHeight="1">
      <c r="A525" s="42" t="s">
        <v>9</v>
      </c>
      <c r="B525" s="67">
        <v>41618</v>
      </c>
      <c r="C525" s="68" t="s">
        <v>98</v>
      </c>
      <c r="D525" s="80"/>
      <c r="E525" s="73">
        <v>20</v>
      </c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73">
        <v>20</v>
      </c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5">
        <f t="shared" si="22"/>
        <v>0</v>
      </c>
    </row>
    <row r="526" spans="1:83" ht="15" hidden="1" customHeight="1">
      <c r="A526" s="42" t="s">
        <v>9</v>
      </c>
      <c r="B526" s="67">
        <v>41618</v>
      </c>
      <c r="C526" s="68" t="s">
        <v>98</v>
      </c>
      <c r="D526" s="80"/>
      <c r="E526" s="73">
        <v>5</v>
      </c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73">
        <v>5</v>
      </c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5">
        <f t="shared" si="22"/>
        <v>0</v>
      </c>
    </row>
    <row r="527" spans="1:83" ht="15" hidden="1" customHeight="1">
      <c r="A527" s="42" t="s">
        <v>9</v>
      </c>
      <c r="B527" s="67">
        <v>41618</v>
      </c>
      <c r="C527" s="68" t="s">
        <v>98</v>
      </c>
      <c r="D527" s="80"/>
      <c r="E527" s="73">
        <v>25</v>
      </c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73">
        <v>25</v>
      </c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5">
        <f t="shared" si="22"/>
        <v>0</v>
      </c>
    </row>
    <row r="528" spans="1:83" ht="15" hidden="1" customHeight="1">
      <c r="A528" s="39" t="s">
        <v>10</v>
      </c>
      <c r="B528" s="67">
        <v>41619</v>
      </c>
      <c r="C528" s="68" t="s">
        <v>82</v>
      </c>
      <c r="D528" s="80" t="s">
        <v>270</v>
      </c>
      <c r="E528" s="69">
        <v>-72</v>
      </c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9">
        <v>-72</v>
      </c>
      <c r="BZ528" s="64"/>
      <c r="CA528" s="64"/>
      <c r="CB528" s="64"/>
      <c r="CC528" s="64"/>
      <c r="CD528" s="64"/>
      <c r="CE528" s="65">
        <f t="shared" si="22"/>
        <v>0</v>
      </c>
    </row>
    <row r="529" spans="1:83" ht="15" customHeight="1">
      <c r="A529" s="39" t="s">
        <v>10</v>
      </c>
      <c r="B529" s="67">
        <v>41619</v>
      </c>
      <c r="C529" s="68" t="s">
        <v>695</v>
      </c>
      <c r="D529" s="80" t="s">
        <v>271</v>
      </c>
      <c r="E529" s="69">
        <v>-9</v>
      </c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9">
        <v>-9</v>
      </c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5">
        <f t="shared" si="22"/>
        <v>0</v>
      </c>
    </row>
    <row r="530" spans="1:83" ht="15" hidden="1" customHeight="1">
      <c r="A530" s="39" t="s">
        <v>10</v>
      </c>
      <c r="B530" s="67">
        <v>41619</v>
      </c>
      <c r="C530" s="68" t="s">
        <v>84</v>
      </c>
      <c r="D530" s="80" t="s">
        <v>271</v>
      </c>
      <c r="E530" s="69">
        <v>-2.12</v>
      </c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9">
        <v>-2.12</v>
      </c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5">
        <f t="shared" si="22"/>
        <v>0</v>
      </c>
    </row>
    <row r="531" spans="1:83" ht="15" hidden="1" customHeight="1">
      <c r="A531" s="39" t="s">
        <v>10</v>
      </c>
      <c r="B531" s="67">
        <v>41619</v>
      </c>
      <c r="C531" s="68" t="s">
        <v>85</v>
      </c>
      <c r="D531" s="80" t="s">
        <v>271</v>
      </c>
      <c r="E531" s="69">
        <v>-1.1100000000000001</v>
      </c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9">
        <v>-1.1100000000000001</v>
      </c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5">
        <f t="shared" si="22"/>
        <v>0</v>
      </c>
    </row>
    <row r="532" spans="1:83" ht="15" hidden="1" customHeight="1">
      <c r="A532" s="42" t="s">
        <v>9</v>
      </c>
      <c r="B532" s="67">
        <v>41619</v>
      </c>
      <c r="C532" s="68" t="s">
        <v>98</v>
      </c>
      <c r="D532" s="80"/>
      <c r="E532" s="73">
        <v>62.5</v>
      </c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73">
        <v>62.5</v>
      </c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5">
        <f t="shared" si="22"/>
        <v>0</v>
      </c>
    </row>
    <row r="533" spans="1:83" ht="15" hidden="1" customHeight="1">
      <c r="A533" s="42" t="s">
        <v>9</v>
      </c>
      <c r="B533" s="67">
        <v>41619</v>
      </c>
      <c r="C533" s="68" t="s">
        <v>98</v>
      </c>
      <c r="D533" s="80"/>
      <c r="E533" s="73">
        <v>62.5</v>
      </c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73">
        <v>62.5</v>
      </c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5">
        <f t="shared" si="22"/>
        <v>0</v>
      </c>
    </row>
    <row r="534" spans="1:83" ht="15" hidden="1" customHeight="1">
      <c r="A534" s="42" t="s">
        <v>9</v>
      </c>
      <c r="B534" s="67">
        <v>41619</v>
      </c>
      <c r="C534" s="68" t="s">
        <v>98</v>
      </c>
      <c r="D534" s="80"/>
      <c r="E534" s="73">
        <v>2.5</v>
      </c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73">
        <v>2.5</v>
      </c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5">
        <f t="shared" si="22"/>
        <v>0</v>
      </c>
    </row>
    <row r="535" spans="1:83" ht="15" hidden="1" customHeight="1">
      <c r="A535" s="42" t="s">
        <v>9</v>
      </c>
      <c r="B535" s="67">
        <v>41619</v>
      </c>
      <c r="C535" s="68" t="s">
        <v>98</v>
      </c>
      <c r="D535" s="80"/>
      <c r="E535" s="73">
        <v>2.5</v>
      </c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73">
        <v>2.5</v>
      </c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5">
        <f t="shared" si="22"/>
        <v>0</v>
      </c>
    </row>
    <row r="536" spans="1:83" ht="15" hidden="1" customHeight="1">
      <c r="A536" s="42" t="s">
        <v>9</v>
      </c>
      <c r="B536" s="67">
        <v>41619</v>
      </c>
      <c r="C536" s="68" t="s">
        <v>98</v>
      </c>
      <c r="D536" s="80"/>
      <c r="E536" s="73">
        <v>2.5</v>
      </c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73">
        <v>2.5</v>
      </c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5">
        <f t="shared" si="22"/>
        <v>0</v>
      </c>
    </row>
    <row r="537" spans="1:83" hidden="1">
      <c r="A537" s="42" t="s">
        <v>9</v>
      </c>
      <c r="B537" s="67">
        <v>41619</v>
      </c>
      <c r="C537" s="68" t="s">
        <v>98</v>
      </c>
      <c r="D537" s="80"/>
      <c r="E537" s="73">
        <v>5</v>
      </c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73">
        <v>5</v>
      </c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5">
        <f t="shared" si="22"/>
        <v>0</v>
      </c>
    </row>
    <row r="538" spans="1:83" hidden="1">
      <c r="A538" s="42" t="s">
        <v>9</v>
      </c>
      <c r="B538" s="67">
        <v>41619</v>
      </c>
      <c r="C538" s="68" t="s">
        <v>98</v>
      </c>
      <c r="D538" s="80"/>
      <c r="E538" s="73">
        <v>125</v>
      </c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73">
        <v>125</v>
      </c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5">
        <f t="shared" si="22"/>
        <v>0</v>
      </c>
    </row>
    <row r="539" spans="1:83" ht="15" hidden="1" customHeight="1">
      <c r="A539" s="39" t="s">
        <v>10</v>
      </c>
      <c r="B539" s="67">
        <v>41620</v>
      </c>
      <c r="C539" s="68" t="s">
        <v>82</v>
      </c>
      <c r="D539" s="80" t="s">
        <v>270</v>
      </c>
      <c r="E539" s="69">
        <v>-72</v>
      </c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9">
        <v>-72</v>
      </c>
      <c r="BZ539" s="64"/>
      <c r="CA539" s="64"/>
      <c r="CB539" s="64"/>
      <c r="CC539" s="64"/>
      <c r="CD539" s="64"/>
      <c r="CE539" s="65">
        <f t="shared" si="22"/>
        <v>0</v>
      </c>
    </row>
    <row r="540" spans="1:83" ht="15" customHeight="1">
      <c r="A540" s="39" t="s">
        <v>10</v>
      </c>
      <c r="B540" s="67">
        <v>41620</v>
      </c>
      <c r="C540" s="68" t="s">
        <v>695</v>
      </c>
      <c r="D540" s="80" t="s">
        <v>271</v>
      </c>
      <c r="E540" s="69">
        <v>-6</v>
      </c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9">
        <v>-6</v>
      </c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5">
        <f t="shared" si="22"/>
        <v>0</v>
      </c>
    </row>
    <row r="541" spans="1:83" ht="15" hidden="1" customHeight="1">
      <c r="A541" s="39" t="s">
        <v>10</v>
      </c>
      <c r="B541" s="67">
        <v>41620</v>
      </c>
      <c r="C541" s="68" t="s">
        <v>84</v>
      </c>
      <c r="D541" s="80" t="s">
        <v>271</v>
      </c>
      <c r="E541" s="69">
        <v>-1.42</v>
      </c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9">
        <v>-1.42</v>
      </c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5">
        <f t="shared" si="22"/>
        <v>0</v>
      </c>
    </row>
    <row r="542" spans="1:83" ht="15" hidden="1" customHeight="1">
      <c r="A542" s="39" t="s">
        <v>10</v>
      </c>
      <c r="B542" s="67">
        <v>41620</v>
      </c>
      <c r="C542" s="68" t="s">
        <v>85</v>
      </c>
      <c r="D542" s="80" t="s">
        <v>271</v>
      </c>
      <c r="E542" s="69">
        <v>-0.74</v>
      </c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9">
        <v>-0.74</v>
      </c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5">
        <f t="shared" si="22"/>
        <v>0</v>
      </c>
    </row>
    <row r="543" spans="1:83" hidden="1">
      <c r="A543" s="42" t="s">
        <v>9</v>
      </c>
      <c r="B543" s="67">
        <v>41620</v>
      </c>
      <c r="C543" s="68" t="s">
        <v>98</v>
      </c>
      <c r="D543" s="80"/>
      <c r="E543" s="73">
        <v>17.5</v>
      </c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73">
        <v>17.5</v>
      </c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5">
        <f t="shared" si="22"/>
        <v>0</v>
      </c>
    </row>
    <row r="544" spans="1:83" hidden="1">
      <c r="A544" s="42" t="s">
        <v>9</v>
      </c>
      <c r="B544" s="67">
        <v>41620</v>
      </c>
      <c r="C544" s="68" t="s">
        <v>98</v>
      </c>
      <c r="D544" s="80"/>
      <c r="E544" s="73">
        <v>17.5</v>
      </c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73">
        <v>17.5</v>
      </c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5">
        <f t="shared" si="22"/>
        <v>0</v>
      </c>
    </row>
    <row r="545" spans="1:83" hidden="1">
      <c r="A545" s="42" t="s">
        <v>9</v>
      </c>
      <c r="B545" s="67">
        <v>41620</v>
      </c>
      <c r="C545" s="68" t="s">
        <v>208</v>
      </c>
      <c r="D545" s="80"/>
      <c r="E545" s="73">
        <v>-635</v>
      </c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73">
        <v>-635</v>
      </c>
      <c r="CD545" s="64"/>
      <c r="CE545" s="65">
        <f t="shared" si="22"/>
        <v>-635</v>
      </c>
    </row>
    <row r="546" spans="1:83" hidden="1">
      <c r="A546" s="39" t="s">
        <v>10</v>
      </c>
      <c r="B546" s="67">
        <v>41620</v>
      </c>
      <c r="C546" s="68" t="s">
        <v>648</v>
      </c>
      <c r="D546" s="80"/>
      <c r="E546" s="69">
        <v>635</v>
      </c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9">
        <v>635</v>
      </c>
      <c r="CC546" s="64"/>
      <c r="CD546" s="64"/>
      <c r="CE546" s="65">
        <f t="shared" si="22"/>
        <v>635</v>
      </c>
    </row>
    <row r="547" spans="1:83" hidden="1">
      <c r="A547" s="42" t="s">
        <v>9</v>
      </c>
      <c r="B547" s="67">
        <v>41620</v>
      </c>
      <c r="C547" s="68" t="s">
        <v>98</v>
      </c>
      <c r="D547" s="80"/>
      <c r="E547" s="73">
        <v>5</v>
      </c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73">
        <v>5</v>
      </c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5">
        <f t="shared" si="22"/>
        <v>0</v>
      </c>
    </row>
    <row r="548" spans="1:83" hidden="1">
      <c r="A548" s="42" t="s">
        <v>9</v>
      </c>
      <c r="B548" s="67">
        <v>41621</v>
      </c>
      <c r="C548" s="68" t="s">
        <v>98</v>
      </c>
      <c r="D548" s="80"/>
      <c r="E548" s="73">
        <v>10</v>
      </c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73">
        <v>10</v>
      </c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5">
        <f t="shared" si="22"/>
        <v>0</v>
      </c>
    </row>
    <row r="549" spans="1:83" hidden="1">
      <c r="A549" s="42" t="s">
        <v>9</v>
      </c>
      <c r="B549" s="67">
        <v>41621</v>
      </c>
      <c r="C549" s="68" t="s">
        <v>98</v>
      </c>
      <c r="D549" s="80"/>
      <c r="E549" s="73">
        <v>5</v>
      </c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73">
        <v>5</v>
      </c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5">
        <f t="shared" si="22"/>
        <v>0</v>
      </c>
    </row>
    <row r="550" spans="1:83">
      <c r="A550" s="42" t="s">
        <v>9</v>
      </c>
      <c r="B550" s="67">
        <v>41621</v>
      </c>
      <c r="C550" s="68" t="s">
        <v>276</v>
      </c>
      <c r="D550" s="80"/>
      <c r="E550" s="73">
        <v>14.08</v>
      </c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9">
        <v>3</v>
      </c>
      <c r="BP550" s="69">
        <v>0.37</v>
      </c>
      <c r="BQ550" s="69">
        <v>0.71</v>
      </c>
      <c r="BR550" s="64"/>
      <c r="BS550" s="64"/>
      <c r="BT550" s="64"/>
      <c r="BU550" s="64"/>
      <c r="BV550" s="64"/>
      <c r="BW550" s="64"/>
      <c r="BX550" s="64"/>
      <c r="BY550" s="73">
        <v>10</v>
      </c>
      <c r="BZ550" s="64"/>
      <c r="CA550" s="64"/>
      <c r="CB550" s="64"/>
      <c r="CC550" s="64"/>
      <c r="CD550" s="64"/>
      <c r="CE550" s="65">
        <f t="shared" si="22"/>
        <v>0</v>
      </c>
    </row>
    <row r="551" spans="1:83" hidden="1">
      <c r="A551" s="42" t="s">
        <v>9</v>
      </c>
      <c r="B551" s="67">
        <v>41621</v>
      </c>
      <c r="C551" s="68" t="s">
        <v>98</v>
      </c>
      <c r="D551" s="80"/>
      <c r="E551" s="73">
        <v>42.5</v>
      </c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73">
        <v>42.5</v>
      </c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5">
        <f t="shared" si="22"/>
        <v>0</v>
      </c>
    </row>
    <row r="552" spans="1:83" hidden="1">
      <c r="A552" s="42" t="s">
        <v>9</v>
      </c>
      <c r="B552" s="67">
        <v>41621</v>
      </c>
      <c r="C552" s="68" t="s">
        <v>98</v>
      </c>
      <c r="D552" s="80"/>
      <c r="E552" s="73">
        <v>62.5</v>
      </c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73">
        <v>62.5</v>
      </c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5">
        <f t="shared" si="22"/>
        <v>0</v>
      </c>
    </row>
    <row r="553" spans="1:83" hidden="1">
      <c r="A553" s="42" t="s">
        <v>9</v>
      </c>
      <c r="B553" s="67">
        <v>41621</v>
      </c>
      <c r="C553" s="68" t="s">
        <v>98</v>
      </c>
      <c r="D553" s="80"/>
      <c r="E553" s="73">
        <v>20</v>
      </c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73">
        <v>20</v>
      </c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5">
        <f t="shared" si="22"/>
        <v>0</v>
      </c>
    </row>
    <row r="554" spans="1:83" hidden="1">
      <c r="A554" s="42" t="s">
        <v>9</v>
      </c>
      <c r="B554" s="67">
        <v>41621</v>
      </c>
      <c r="C554" s="68" t="s">
        <v>98</v>
      </c>
      <c r="D554" s="80"/>
      <c r="E554" s="73">
        <v>27.5</v>
      </c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73">
        <v>27.5</v>
      </c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5">
        <f t="shared" si="22"/>
        <v>0</v>
      </c>
    </row>
    <row r="555" spans="1:83" hidden="1">
      <c r="A555" s="42" t="s">
        <v>9</v>
      </c>
      <c r="B555" s="67">
        <v>41621</v>
      </c>
      <c r="C555" s="68" t="s">
        <v>98</v>
      </c>
      <c r="D555" s="80"/>
      <c r="E555" s="73">
        <v>62.5</v>
      </c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73">
        <v>62.5</v>
      </c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5">
        <f t="shared" si="22"/>
        <v>0</v>
      </c>
    </row>
    <row r="556" spans="1:83" hidden="1">
      <c r="A556" s="42" t="s">
        <v>9</v>
      </c>
      <c r="B556" s="67">
        <v>41624</v>
      </c>
      <c r="C556" s="68" t="s">
        <v>441</v>
      </c>
      <c r="D556" s="80"/>
      <c r="E556" s="73">
        <v>18</v>
      </c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73">
        <v>18</v>
      </c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5">
        <f t="shared" ref="CE556:CE619" si="23">E556-SUM(F556:BY556)</f>
        <v>0</v>
      </c>
    </row>
    <row r="557" spans="1:83" hidden="1">
      <c r="A557" s="42" t="s">
        <v>9</v>
      </c>
      <c r="B557" s="67">
        <v>41624</v>
      </c>
      <c r="C557" s="68" t="s">
        <v>98</v>
      </c>
      <c r="D557" s="80"/>
      <c r="E557" s="73">
        <v>62.5</v>
      </c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73">
        <v>62.5</v>
      </c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5">
        <f t="shared" si="23"/>
        <v>0</v>
      </c>
    </row>
    <row r="558" spans="1:83" hidden="1">
      <c r="A558" s="39" t="s">
        <v>10</v>
      </c>
      <c r="B558" s="67">
        <v>41624</v>
      </c>
      <c r="C558" s="68" t="s">
        <v>312</v>
      </c>
      <c r="D558" s="80" t="s">
        <v>291</v>
      </c>
      <c r="E558" s="69">
        <v>-17.649999999999999</v>
      </c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9">
        <v>-17.649999999999999</v>
      </c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5">
        <f t="shared" si="23"/>
        <v>0</v>
      </c>
    </row>
    <row r="559" spans="1:83" hidden="1">
      <c r="A559" s="42" t="s">
        <v>9</v>
      </c>
      <c r="B559" s="67">
        <v>41625</v>
      </c>
      <c r="C559" s="68" t="s">
        <v>98</v>
      </c>
      <c r="D559" s="80"/>
      <c r="E559" s="73">
        <v>5</v>
      </c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73">
        <v>5</v>
      </c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5">
        <f t="shared" si="23"/>
        <v>0</v>
      </c>
    </row>
    <row r="560" spans="1:83" hidden="1">
      <c r="A560" s="42" t="s">
        <v>9</v>
      </c>
      <c r="B560" s="67">
        <v>41625</v>
      </c>
      <c r="C560" s="68" t="s">
        <v>118</v>
      </c>
      <c r="D560" s="80"/>
      <c r="E560" s="73">
        <v>-300</v>
      </c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73">
        <v>-300</v>
      </c>
      <c r="CD560" s="64"/>
      <c r="CE560" s="65">
        <f t="shared" si="23"/>
        <v>-300</v>
      </c>
    </row>
    <row r="561" spans="1:83" hidden="1">
      <c r="A561" s="42" t="s">
        <v>9</v>
      </c>
      <c r="B561" s="67">
        <v>41626</v>
      </c>
      <c r="C561" s="68" t="s">
        <v>98</v>
      </c>
      <c r="D561" s="80"/>
      <c r="E561" s="73">
        <v>10</v>
      </c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73">
        <v>10</v>
      </c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5">
        <f t="shared" si="23"/>
        <v>0</v>
      </c>
    </row>
    <row r="562" spans="1:83" hidden="1">
      <c r="A562" s="42" t="s">
        <v>9</v>
      </c>
      <c r="B562" s="67">
        <v>41626</v>
      </c>
      <c r="C562" s="68" t="s">
        <v>98</v>
      </c>
      <c r="D562" s="80"/>
      <c r="E562" s="73">
        <v>5</v>
      </c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73">
        <v>5</v>
      </c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5">
        <f t="shared" si="23"/>
        <v>0</v>
      </c>
    </row>
    <row r="563" spans="1:83" hidden="1">
      <c r="A563" s="42" t="s">
        <v>9</v>
      </c>
      <c r="B563" s="67">
        <v>41626</v>
      </c>
      <c r="C563" s="68" t="s">
        <v>98</v>
      </c>
      <c r="D563" s="80"/>
      <c r="E563" s="73">
        <v>2.5</v>
      </c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73">
        <v>2.5</v>
      </c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5">
        <f t="shared" si="23"/>
        <v>0</v>
      </c>
    </row>
    <row r="564" spans="1:83" hidden="1">
      <c r="A564" s="42" t="s">
        <v>9</v>
      </c>
      <c r="B564" s="67">
        <v>41626</v>
      </c>
      <c r="C564" s="68" t="s">
        <v>98</v>
      </c>
      <c r="D564" s="80"/>
      <c r="E564" s="73">
        <v>2.5</v>
      </c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73">
        <v>2.5</v>
      </c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5">
        <f t="shared" si="23"/>
        <v>0</v>
      </c>
    </row>
    <row r="565" spans="1:83" hidden="1">
      <c r="A565" s="42" t="s">
        <v>9</v>
      </c>
      <c r="B565" s="67">
        <v>41627</v>
      </c>
      <c r="C565" s="68" t="s">
        <v>98</v>
      </c>
      <c r="D565" s="80"/>
      <c r="E565" s="73">
        <v>62.5</v>
      </c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73">
        <v>62.5</v>
      </c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5">
        <f t="shared" si="23"/>
        <v>0</v>
      </c>
    </row>
    <row r="566" spans="1:83" hidden="1">
      <c r="A566" s="42" t="s">
        <v>9</v>
      </c>
      <c r="B566" s="67">
        <v>41627</v>
      </c>
      <c r="C566" s="68" t="s">
        <v>98</v>
      </c>
      <c r="D566" s="80"/>
      <c r="E566" s="73">
        <v>2.5</v>
      </c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73">
        <v>2.5</v>
      </c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5">
        <f t="shared" si="23"/>
        <v>0</v>
      </c>
    </row>
    <row r="567" spans="1:83" hidden="1">
      <c r="A567" s="42" t="s">
        <v>9</v>
      </c>
      <c r="B567" s="67">
        <v>41627</v>
      </c>
      <c r="C567" s="68" t="s">
        <v>441</v>
      </c>
      <c r="D567" s="80"/>
      <c r="E567" s="73">
        <v>9</v>
      </c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73">
        <v>9</v>
      </c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5">
        <f t="shared" si="23"/>
        <v>0</v>
      </c>
    </row>
    <row r="568" spans="1:83" hidden="1">
      <c r="A568" s="39" t="s">
        <v>10</v>
      </c>
      <c r="B568" s="67">
        <v>41628</v>
      </c>
      <c r="C568" s="68" t="s">
        <v>284</v>
      </c>
      <c r="D568" s="80" t="s">
        <v>292</v>
      </c>
      <c r="E568" s="69">
        <v>-1200</v>
      </c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9">
        <v>-1200</v>
      </c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5">
        <f t="shared" si="23"/>
        <v>0</v>
      </c>
    </row>
    <row r="569" spans="1:83" ht="15.75" thickBot="1">
      <c r="A569" s="39" t="s">
        <v>10</v>
      </c>
      <c r="B569" s="67">
        <v>41628</v>
      </c>
      <c r="C569" s="68" t="s">
        <v>395</v>
      </c>
      <c r="D569" s="80"/>
      <c r="E569" s="69">
        <v>40.08</v>
      </c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9">
        <v>3</v>
      </c>
      <c r="BP569" s="69">
        <v>0.37</v>
      </c>
      <c r="BQ569" s="69">
        <v>0.71</v>
      </c>
      <c r="BR569" s="64"/>
      <c r="BS569" s="64"/>
      <c r="BT569" s="64"/>
      <c r="BU569" s="64"/>
      <c r="BV569" s="64"/>
      <c r="BW569" s="64"/>
      <c r="BX569" s="64"/>
      <c r="BY569" s="69">
        <v>36</v>
      </c>
      <c r="BZ569" s="64"/>
      <c r="CA569" s="64"/>
      <c r="CB569" s="64"/>
      <c r="CC569" s="64"/>
      <c r="CD569" s="64"/>
      <c r="CE569" s="65">
        <f t="shared" si="23"/>
        <v>0</v>
      </c>
    </row>
    <row r="570" spans="1:83" ht="15.75" hidden="1" thickBot="1">
      <c r="A570" s="42" t="s">
        <v>9</v>
      </c>
      <c r="B570" s="67">
        <v>41628</v>
      </c>
      <c r="C570" s="68" t="s">
        <v>98</v>
      </c>
      <c r="D570" s="80"/>
      <c r="E570" s="73">
        <v>5</v>
      </c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73">
        <v>5</v>
      </c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5">
        <f t="shared" si="23"/>
        <v>0</v>
      </c>
    </row>
    <row r="571" spans="1:83" ht="15.75" hidden="1" thickBot="1">
      <c r="A571" s="77" t="s">
        <v>95</v>
      </c>
      <c r="B571" s="67">
        <v>41628</v>
      </c>
      <c r="C571" s="68" t="s">
        <v>207</v>
      </c>
      <c r="D571" s="80"/>
      <c r="E571" s="89">
        <v>-179</v>
      </c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89">
        <v>-179</v>
      </c>
      <c r="CE571" s="65">
        <f t="shared" si="23"/>
        <v>-179</v>
      </c>
    </row>
    <row r="572" spans="1:83" ht="15.75" hidden="1" thickBot="1">
      <c r="A572" s="42" t="s">
        <v>9</v>
      </c>
      <c r="B572" s="67">
        <v>41628</v>
      </c>
      <c r="C572" s="68" t="s">
        <v>257</v>
      </c>
      <c r="D572" s="80"/>
      <c r="E572" s="73">
        <v>179</v>
      </c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73">
        <v>179</v>
      </c>
      <c r="CD572" s="64"/>
      <c r="CE572" s="65">
        <f t="shared" si="23"/>
        <v>179</v>
      </c>
    </row>
    <row r="573" spans="1:83" ht="16.5" hidden="1" customHeight="1">
      <c r="A573" s="42" t="s">
        <v>9</v>
      </c>
      <c r="B573" s="67">
        <v>41628</v>
      </c>
      <c r="C573" s="68" t="s">
        <v>98</v>
      </c>
      <c r="D573" s="80"/>
      <c r="E573" s="73">
        <v>17.5</v>
      </c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73">
        <v>17.5</v>
      </c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5">
        <f t="shared" si="23"/>
        <v>0</v>
      </c>
    </row>
    <row r="574" spans="1:83" ht="16.5" hidden="1" customHeight="1">
      <c r="A574" s="42" t="s">
        <v>9</v>
      </c>
      <c r="B574" s="67">
        <v>41628</v>
      </c>
      <c r="C574" s="68" t="s">
        <v>299</v>
      </c>
      <c r="D574" s="80"/>
      <c r="E574" s="73">
        <v>200</v>
      </c>
      <c r="F574" s="64"/>
      <c r="G574" s="64"/>
      <c r="H574" s="64"/>
      <c r="I574" s="64"/>
      <c r="J574" s="64"/>
      <c r="K574" s="64"/>
      <c r="L574" s="64"/>
      <c r="M574" s="64"/>
      <c r="N574" s="64"/>
      <c r="O574" s="100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73">
        <v>200</v>
      </c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5">
        <f t="shared" si="23"/>
        <v>0</v>
      </c>
    </row>
    <row r="575" spans="1:83" ht="16.5" hidden="1" customHeight="1">
      <c r="A575" s="42" t="s">
        <v>9</v>
      </c>
      <c r="B575" s="67">
        <v>41628</v>
      </c>
      <c r="C575" s="68" t="s">
        <v>118</v>
      </c>
      <c r="D575" s="80"/>
      <c r="E575" s="73">
        <v>-500</v>
      </c>
      <c r="F575" s="64"/>
      <c r="G575" s="64"/>
      <c r="H575" s="64"/>
      <c r="I575" s="64"/>
      <c r="J575" s="64"/>
      <c r="K575" s="64"/>
      <c r="L575" s="64"/>
      <c r="M575" s="64"/>
      <c r="N575" s="64"/>
      <c r="O575" s="100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73">
        <v>-500</v>
      </c>
      <c r="CD575" s="64"/>
      <c r="CE575" s="65">
        <f t="shared" si="23"/>
        <v>-500</v>
      </c>
    </row>
    <row r="576" spans="1:83" ht="15.75" hidden="1" thickBot="1">
      <c r="A576" s="77" t="s">
        <v>95</v>
      </c>
      <c r="B576" s="67">
        <v>41628</v>
      </c>
      <c r="C576" s="68" t="s">
        <v>372</v>
      </c>
      <c r="D576" s="80"/>
      <c r="E576" s="89">
        <v>20</v>
      </c>
      <c r="F576" s="64"/>
      <c r="G576" s="64"/>
      <c r="H576" s="64"/>
      <c r="I576" s="64"/>
      <c r="J576" s="64"/>
      <c r="K576" s="64"/>
      <c r="L576" s="64"/>
      <c r="M576" s="64"/>
      <c r="N576" s="64"/>
      <c r="O576" s="89">
        <v>20</v>
      </c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5">
        <f t="shared" si="23"/>
        <v>0</v>
      </c>
    </row>
    <row r="577" spans="1:83" ht="15.75" hidden="1" thickBot="1">
      <c r="A577" s="77" t="s">
        <v>95</v>
      </c>
      <c r="B577" s="67">
        <v>41628</v>
      </c>
      <c r="C577" s="68" t="s">
        <v>100</v>
      </c>
      <c r="D577" s="80"/>
      <c r="E577" s="89">
        <v>46</v>
      </c>
      <c r="F577" s="64"/>
      <c r="G577" s="64"/>
      <c r="H577" s="64"/>
      <c r="I577" s="64"/>
      <c r="J577" s="64"/>
      <c r="K577" s="64"/>
      <c r="L577" s="64"/>
      <c r="M577" s="64"/>
      <c r="N577" s="64"/>
      <c r="O577" s="89">
        <v>46</v>
      </c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5">
        <f t="shared" si="23"/>
        <v>0</v>
      </c>
    </row>
    <row r="578" spans="1:83" ht="15.75" hidden="1" thickBot="1">
      <c r="A578" s="77" t="s">
        <v>95</v>
      </c>
      <c r="B578" s="67">
        <v>41628</v>
      </c>
      <c r="C578" s="68" t="s">
        <v>101</v>
      </c>
      <c r="D578" s="80"/>
      <c r="E578" s="89">
        <v>39</v>
      </c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89">
        <v>39</v>
      </c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5">
        <f t="shared" si="23"/>
        <v>0</v>
      </c>
    </row>
    <row r="579" spans="1:83" ht="15.75" hidden="1" thickBot="1">
      <c r="A579" s="39" t="s">
        <v>10</v>
      </c>
      <c r="B579" s="67">
        <v>41628</v>
      </c>
      <c r="C579" s="68" t="s">
        <v>694</v>
      </c>
      <c r="D579" s="80" t="s">
        <v>290</v>
      </c>
      <c r="E579" s="69">
        <v>-4.3600000000000003</v>
      </c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9">
        <v>-4.3600000000000003</v>
      </c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5">
        <f t="shared" si="23"/>
        <v>0</v>
      </c>
    </row>
    <row r="580" spans="1:83" ht="15.75" hidden="1" thickBot="1">
      <c r="A580" s="39" t="s">
        <v>10</v>
      </c>
      <c r="B580" s="67">
        <v>41631</v>
      </c>
      <c r="C580" s="68" t="s">
        <v>370</v>
      </c>
      <c r="D580" s="80" t="s">
        <v>293</v>
      </c>
      <c r="E580" s="69">
        <v>-49.29</v>
      </c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9">
        <v>-49.29</v>
      </c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W580" s="64"/>
      <c r="BX580" s="64"/>
      <c r="BY580" s="64"/>
      <c r="BZ580" s="64"/>
      <c r="CA580" s="64"/>
      <c r="CB580" s="64"/>
      <c r="CC580" s="64"/>
      <c r="CD580" s="64"/>
      <c r="CE580" s="65">
        <f t="shared" si="23"/>
        <v>0</v>
      </c>
    </row>
    <row r="581" spans="1:83" ht="15.75" hidden="1" thickBot="1">
      <c r="A581" s="39" t="s">
        <v>10</v>
      </c>
      <c r="B581" s="67">
        <v>41631</v>
      </c>
      <c r="C581" s="68" t="s">
        <v>311</v>
      </c>
      <c r="D581" s="80" t="s">
        <v>290</v>
      </c>
      <c r="E581" s="69">
        <v>-0.25</v>
      </c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9">
        <v>-0.25</v>
      </c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5">
        <f t="shared" si="23"/>
        <v>0</v>
      </c>
    </row>
    <row r="582" spans="1:83" ht="15.75" hidden="1" thickBot="1">
      <c r="A582" s="39" t="s">
        <v>10</v>
      </c>
      <c r="B582" s="67">
        <v>41631</v>
      </c>
      <c r="C582" s="68" t="s">
        <v>316</v>
      </c>
      <c r="D582" s="80" t="s">
        <v>295</v>
      </c>
      <c r="E582" s="69">
        <v>-637.24</v>
      </c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9">
        <f>E582*0.5</f>
        <v>-318.62</v>
      </c>
      <c r="AI582" s="64"/>
      <c r="AJ582" s="64"/>
      <c r="AK582" s="64"/>
      <c r="AL582" s="64"/>
      <c r="AM582" s="64"/>
      <c r="AN582" s="69">
        <f>E582*0.5</f>
        <v>-318.62</v>
      </c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5">
        <f t="shared" si="23"/>
        <v>0</v>
      </c>
    </row>
    <row r="583" spans="1:83" ht="15.75" hidden="1" thickBot="1">
      <c r="A583" s="39" t="s">
        <v>10</v>
      </c>
      <c r="B583" s="67">
        <v>41631</v>
      </c>
      <c r="C583" s="68" t="s">
        <v>317</v>
      </c>
      <c r="D583" s="80" t="s">
        <v>295</v>
      </c>
      <c r="E583" s="69">
        <v>-923.76</v>
      </c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9">
        <f>E583*0.43</f>
        <v>-397.21679999999998</v>
      </c>
      <c r="AP583" s="69">
        <f>E583*0.57</f>
        <v>-526.54319999999996</v>
      </c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5">
        <f t="shared" si="23"/>
        <v>0</v>
      </c>
    </row>
    <row r="584" spans="1:83" ht="15.75" hidden="1" thickBot="1">
      <c r="A584" s="39" t="s">
        <v>10</v>
      </c>
      <c r="B584" s="67">
        <v>41631</v>
      </c>
      <c r="C584" s="68" t="s">
        <v>318</v>
      </c>
      <c r="D584" s="80" t="s">
        <v>295</v>
      </c>
      <c r="E584" s="69">
        <v>-80</v>
      </c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9">
        <v>-80</v>
      </c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5">
        <f t="shared" si="23"/>
        <v>0</v>
      </c>
    </row>
    <row r="585" spans="1:83" ht="15.75" hidden="1" thickBot="1">
      <c r="A585" s="39" t="s">
        <v>10</v>
      </c>
      <c r="B585" s="67">
        <v>41631</v>
      </c>
      <c r="C585" s="68" t="s">
        <v>319</v>
      </c>
      <c r="D585" s="80" t="s">
        <v>295</v>
      </c>
      <c r="E585" s="69">
        <v>-80</v>
      </c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9">
        <v>-80</v>
      </c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5">
        <f t="shared" si="23"/>
        <v>0</v>
      </c>
    </row>
    <row r="586" spans="1:83" ht="15.75" hidden="1" thickBot="1">
      <c r="A586" s="39" t="s">
        <v>10</v>
      </c>
      <c r="B586" s="67">
        <v>41631</v>
      </c>
      <c r="C586" s="68" t="s">
        <v>320</v>
      </c>
      <c r="D586" s="80" t="s">
        <v>295</v>
      </c>
      <c r="E586" s="69">
        <v>-200</v>
      </c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9">
        <v>-200</v>
      </c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5">
        <f t="shared" si="23"/>
        <v>0</v>
      </c>
    </row>
    <row r="587" spans="1:83" ht="15.75" hidden="1" thickBot="1">
      <c r="A587" s="39" t="s">
        <v>10</v>
      </c>
      <c r="B587" s="67">
        <v>41631</v>
      </c>
      <c r="C587" s="68" t="s">
        <v>321</v>
      </c>
      <c r="D587" s="80" t="s">
        <v>295</v>
      </c>
      <c r="E587" s="69">
        <v>-80</v>
      </c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9">
        <v>-80</v>
      </c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5">
        <f t="shared" si="23"/>
        <v>0</v>
      </c>
    </row>
    <row r="588" spans="1:83" ht="15.75" hidden="1" thickBot="1">
      <c r="A588" s="39" t="s">
        <v>10</v>
      </c>
      <c r="B588" s="67">
        <v>41631</v>
      </c>
      <c r="C588" s="68" t="s">
        <v>322</v>
      </c>
      <c r="D588" s="80" t="s">
        <v>295</v>
      </c>
      <c r="E588" s="69">
        <v>-80</v>
      </c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9">
        <v>-80</v>
      </c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5">
        <f t="shared" si="23"/>
        <v>0</v>
      </c>
    </row>
    <row r="589" spans="1:83" ht="15.75" hidden="1" thickBot="1">
      <c r="A589" s="39" t="s">
        <v>10</v>
      </c>
      <c r="B589" s="67">
        <v>41631</v>
      </c>
      <c r="C589" s="68" t="s">
        <v>323</v>
      </c>
      <c r="D589" s="80" t="s">
        <v>295</v>
      </c>
      <c r="E589" s="69">
        <v>-100</v>
      </c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9">
        <v>-100</v>
      </c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5">
        <f t="shared" si="23"/>
        <v>0</v>
      </c>
    </row>
    <row r="590" spans="1:83" ht="15.75" hidden="1" thickBot="1">
      <c r="A590" s="39" t="s">
        <v>10</v>
      </c>
      <c r="B590" s="67">
        <v>41634</v>
      </c>
      <c r="C590" s="68" t="s">
        <v>365</v>
      </c>
      <c r="D590" s="80" t="s">
        <v>296</v>
      </c>
      <c r="E590" s="69">
        <v>-145.19999999999999</v>
      </c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9">
        <v>-145.19999999999999</v>
      </c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5">
        <f t="shared" si="23"/>
        <v>0</v>
      </c>
    </row>
    <row r="591" spans="1:83" ht="15.75" hidden="1" thickBot="1">
      <c r="A591" s="39" t="s">
        <v>10</v>
      </c>
      <c r="B591" s="67">
        <v>41638</v>
      </c>
      <c r="C591" s="68" t="s">
        <v>362</v>
      </c>
      <c r="D591" s="80" t="s">
        <v>297</v>
      </c>
      <c r="E591" s="69">
        <v>-16.27</v>
      </c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9">
        <v>-16.27</v>
      </c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5">
        <f t="shared" si="23"/>
        <v>0</v>
      </c>
    </row>
    <row r="592" spans="1:83" ht="15.75" hidden="1" thickBot="1">
      <c r="A592" s="39" t="s">
        <v>10</v>
      </c>
      <c r="B592" s="67">
        <v>41639</v>
      </c>
      <c r="C592" s="68" t="s">
        <v>315</v>
      </c>
      <c r="D592" s="80" t="s">
        <v>298</v>
      </c>
      <c r="E592" s="69">
        <v>-312.86</v>
      </c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9">
        <v>-312.86</v>
      </c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5">
        <f t="shared" si="23"/>
        <v>0</v>
      </c>
    </row>
    <row r="593" spans="1:83" ht="15.75" hidden="1" thickBot="1">
      <c r="A593" s="39" t="s">
        <v>10</v>
      </c>
      <c r="B593" s="67">
        <v>41656</v>
      </c>
      <c r="C593" s="68" t="s">
        <v>303</v>
      </c>
      <c r="D593" s="69"/>
      <c r="E593" s="69">
        <v>800</v>
      </c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9">
        <v>800</v>
      </c>
      <c r="CC593" s="64"/>
      <c r="CD593" s="64"/>
      <c r="CE593" s="65">
        <f t="shared" si="23"/>
        <v>800</v>
      </c>
    </row>
    <row r="594" spans="1:83" ht="18.75" hidden="1" thickBot="1">
      <c r="A594" s="39" t="s">
        <v>10</v>
      </c>
      <c r="B594" s="67">
        <v>41670</v>
      </c>
      <c r="C594" s="68" t="s">
        <v>905</v>
      </c>
      <c r="D594" s="80" t="s">
        <v>304</v>
      </c>
      <c r="E594" s="69">
        <v>-955.4</v>
      </c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69">
        <v>-407.38209167610626</v>
      </c>
      <c r="AJ594" s="64"/>
      <c r="AK594" s="64"/>
      <c r="AL594" s="64"/>
      <c r="AM594" s="64"/>
      <c r="AN594" s="64"/>
      <c r="AO594" s="69">
        <v>-319.26437066300105</v>
      </c>
      <c r="AQ594" s="69">
        <v>-228.7535376608927</v>
      </c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64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65">
        <f t="shared" si="23"/>
        <v>0</v>
      </c>
    </row>
    <row r="595" spans="1:83" ht="15" customHeight="1" thickTop="1" thickBot="1">
      <c r="A595" s="10"/>
      <c r="B595" s="40"/>
      <c r="C595" s="41" t="s">
        <v>154</v>
      </c>
      <c r="D595" s="71"/>
      <c r="E595" s="81">
        <f t="shared" ref="E595:AK595" si="24">SUM(E496:E594)</f>
        <v>-2084.5600000000004</v>
      </c>
      <c r="F595" s="81">
        <f t="shared" si="24"/>
        <v>0</v>
      </c>
      <c r="G595" s="81">
        <f t="shared" si="24"/>
        <v>0</v>
      </c>
      <c r="H595" s="81">
        <f t="shared" si="24"/>
        <v>0</v>
      </c>
      <c r="I595" s="81">
        <f t="shared" si="24"/>
        <v>0</v>
      </c>
      <c r="J595" s="81">
        <f t="shared" si="24"/>
        <v>0</v>
      </c>
      <c r="K595" s="81">
        <f t="shared" si="24"/>
        <v>0</v>
      </c>
      <c r="L595" s="81">
        <f t="shared" si="24"/>
        <v>1908</v>
      </c>
      <c r="M595" s="81">
        <f t="shared" si="24"/>
        <v>0</v>
      </c>
      <c r="N595" s="81">
        <f t="shared" si="24"/>
        <v>0</v>
      </c>
      <c r="O595" s="81">
        <f t="shared" si="24"/>
        <v>1149</v>
      </c>
      <c r="P595" s="81">
        <f t="shared" si="24"/>
        <v>468</v>
      </c>
      <c r="Q595" s="81">
        <f t="shared" si="24"/>
        <v>0</v>
      </c>
      <c r="R595" s="81">
        <f t="shared" si="24"/>
        <v>0</v>
      </c>
      <c r="S595" s="81">
        <f t="shared" si="24"/>
        <v>0</v>
      </c>
      <c r="T595" s="81">
        <f t="shared" si="24"/>
        <v>0</v>
      </c>
      <c r="U595" s="81">
        <f t="shared" si="24"/>
        <v>0</v>
      </c>
      <c r="V595" s="81">
        <f t="shared" si="24"/>
        <v>0</v>
      </c>
      <c r="W595" s="81">
        <f t="shared" si="24"/>
        <v>0</v>
      </c>
      <c r="X595" s="81">
        <f t="shared" si="24"/>
        <v>0</v>
      </c>
      <c r="Y595" s="81">
        <f t="shared" si="24"/>
        <v>0</v>
      </c>
      <c r="Z595" s="81">
        <f t="shared" si="24"/>
        <v>0</v>
      </c>
      <c r="AA595" s="81">
        <f t="shared" si="24"/>
        <v>27</v>
      </c>
      <c r="AB595" s="81">
        <f t="shared" si="24"/>
        <v>0</v>
      </c>
      <c r="AC595" s="81">
        <f t="shared" si="24"/>
        <v>0</v>
      </c>
      <c r="AD595" s="81">
        <f t="shared" si="24"/>
        <v>0</v>
      </c>
      <c r="AE595" s="81">
        <f t="shared" si="24"/>
        <v>1130</v>
      </c>
      <c r="AF595" s="81">
        <f t="shared" ref="AF595" si="25">SUM(AF496:AF594)</f>
        <v>200</v>
      </c>
      <c r="AG595" s="81">
        <f t="shared" ref="AG595" si="26">SUM(AG496:AG594)</f>
        <v>0</v>
      </c>
      <c r="AH595" s="81">
        <f t="shared" ref="AH595" si="27">SUM(AH496:AH594)</f>
        <v>-938.62</v>
      </c>
      <c r="AI595" s="81">
        <f>SUM(AI496:AI594)</f>
        <v>-407.38209167610626</v>
      </c>
      <c r="AJ595" s="81">
        <f t="shared" si="24"/>
        <v>0</v>
      </c>
      <c r="AK595" s="81">
        <f t="shared" si="24"/>
        <v>0</v>
      </c>
      <c r="AL595" s="81">
        <f t="shared" ref="AL595:BQ595" si="28">SUM(AL496:AL594)</f>
        <v>-59.79</v>
      </c>
      <c r="AM595" s="81">
        <f t="shared" si="28"/>
        <v>0</v>
      </c>
      <c r="AN595" s="81">
        <f t="shared" si="28"/>
        <v>-723.33680000000004</v>
      </c>
      <c r="AO595" s="81">
        <f>SUM(AO496:AO594)</f>
        <v>-319.26437066300105</v>
      </c>
      <c r="AP595" s="81">
        <f>SUM(AP496:AP594)</f>
        <v>-526.54319999999996</v>
      </c>
      <c r="AQ595" s="81">
        <f>SUM(AQ496:AQ594)</f>
        <v>-228.7535376608927</v>
      </c>
      <c r="AR595" s="81">
        <f t="shared" si="28"/>
        <v>-17.649999999999999</v>
      </c>
      <c r="AS595" s="81">
        <f t="shared" si="28"/>
        <v>0</v>
      </c>
      <c r="AT595" s="81">
        <f t="shared" si="28"/>
        <v>0</v>
      </c>
      <c r="AU595" s="81">
        <f t="shared" si="28"/>
        <v>0</v>
      </c>
      <c r="AV595" s="81">
        <f t="shared" si="28"/>
        <v>0</v>
      </c>
      <c r="AW595" s="81">
        <f t="shared" si="28"/>
        <v>0</v>
      </c>
      <c r="AX595" s="81">
        <f t="shared" si="28"/>
        <v>0</v>
      </c>
      <c r="AY595" s="81">
        <f t="shared" si="28"/>
        <v>0</v>
      </c>
      <c r="AZ595" s="81">
        <f t="shared" si="28"/>
        <v>0</v>
      </c>
      <c r="BA595" s="81">
        <f t="shared" si="28"/>
        <v>0</v>
      </c>
      <c r="BB595" s="81">
        <f t="shared" si="28"/>
        <v>0</v>
      </c>
      <c r="BC595" s="81">
        <f t="shared" si="28"/>
        <v>0</v>
      </c>
      <c r="BD595" s="81">
        <f t="shared" si="28"/>
        <v>0</v>
      </c>
      <c r="BE595" s="81">
        <f t="shared" si="28"/>
        <v>0</v>
      </c>
      <c r="BF595" s="81">
        <f t="shared" si="28"/>
        <v>-1204.3599999999999</v>
      </c>
      <c r="BG595" s="81">
        <f t="shared" si="28"/>
        <v>0</v>
      </c>
      <c r="BH595" s="81">
        <f t="shared" si="28"/>
        <v>-1964.69</v>
      </c>
      <c r="BI595" s="81">
        <f t="shared" si="28"/>
        <v>0</v>
      </c>
      <c r="BJ595" s="81">
        <f t="shared" si="28"/>
        <v>-145.19999999999999</v>
      </c>
      <c r="BK595" s="81">
        <f t="shared" si="28"/>
        <v>0</v>
      </c>
      <c r="BL595" s="81">
        <f t="shared" si="28"/>
        <v>-312.86</v>
      </c>
      <c r="BM595" s="81">
        <f t="shared" si="28"/>
        <v>0</v>
      </c>
      <c r="BN595" s="81">
        <f t="shared" si="28"/>
        <v>-0.25</v>
      </c>
      <c r="BO595" s="81">
        <f t="shared" si="28"/>
        <v>-29.5</v>
      </c>
      <c r="BP595" s="81">
        <f t="shared" si="28"/>
        <v>-0.73999999999999988</v>
      </c>
      <c r="BQ595" s="81">
        <f t="shared" si="28"/>
        <v>-6.3500000000000005</v>
      </c>
      <c r="BR595" s="81">
        <f t="shared" ref="BR595:BY595" si="29">SUM(BR496:BR594)</f>
        <v>0</v>
      </c>
      <c r="BS595" s="81">
        <f t="shared" si="29"/>
        <v>0</v>
      </c>
      <c r="BT595" s="81">
        <f t="shared" si="29"/>
        <v>-16.27</v>
      </c>
      <c r="BU595" s="81">
        <f t="shared" si="29"/>
        <v>0</v>
      </c>
      <c r="BV595" s="81">
        <f t="shared" si="29"/>
        <v>-3</v>
      </c>
      <c r="BW595" s="81">
        <f t="shared" si="29"/>
        <v>0</v>
      </c>
      <c r="BX595" s="81">
        <f t="shared" si="29"/>
        <v>0</v>
      </c>
      <c r="BY595" s="81">
        <f t="shared" si="29"/>
        <v>-62</v>
      </c>
      <c r="BZ595" s="63">
        <f>SUM(F595:AF595)</f>
        <v>4882</v>
      </c>
      <c r="CA595" s="63">
        <f>SUM(AG595:BX595)</f>
        <v>-6904.5599999999995</v>
      </c>
      <c r="CB595" s="81">
        <f>SUM(CB496:CB594)</f>
        <v>1435</v>
      </c>
      <c r="CC595" s="81">
        <f>SUM(CC496:CC594)</f>
        <v>-1256</v>
      </c>
      <c r="CD595" s="81">
        <f>SUM(CD496:CD594)</f>
        <v>-179</v>
      </c>
      <c r="CE595" s="127">
        <f>E595-SUM(F595:BY595)</f>
        <v>0</v>
      </c>
    </row>
    <row r="596" spans="1:83" ht="15.75" hidden="1" thickTop="1">
      <c r="A596" s="39" t="s">
        <v>10</v>
      </c>
      <c r="B596" s="67">
        <v>41647</v>
      </c>
      <c r="C596" s="68" t="s">
        <v>80</v>
      </c>
      <c r="D596" s="69"/>
      <c r="E596" s="69">
        <v>4422</v>
      </c>
      <c r="F596" s="64"/>
      <c r="G596" s="64"/>
      <c r="H596" s="64"/>
      <c r="I596" s="64"/>
      <c r="J596" s="64"/>
      <c r="K596" s="64"/>
      <c r="L596" s="69">
        <v>1746</v>
      </c>
      <c r="M596" s="69">
        <v>1200</v>
      </c>
      <c r="N596" s="69">
        <v>70</v>
      </c>
      <c r="O596" s="69">
        <v>1020</v>
      </c>
      <c r="P596" s="69">
        <v>386</v>
      </c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5">
        <f t="shared" si="23"/>
        <v>0</v>
      </c>
    </row>
    <row r="597" spans="1:83" ht="15" customHeight="1" thickTop="1">
      <c r="A597" s="39" t="s">
        <v>10</v>
      </c>
      <c r="B597" s="67">
        <v>41647</v>
      </c>
      <c r="C597" s="68" t="s">
        <v>310</v>
      </c>
      <c r="D597" s="80" t="s">
        <v>290</v>
      </c>
      <c r="E597" s="69">
        <v>-26.5</v>
      </c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9">
        <v>-26.5</v>
      </c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5">
        <f t="shared" si="23"/>
        <v>0</v>
      </c>
    </row>
    <row r="598" spans="1:83" ht="15" hidden="1" customHeight="1">
      <c r="A598" s="39" t="s">
        <v>10</v>
      </c>
      <c r="B598" s="67">
        <v>41647</v>
      </c>
      <c r="C598" s="68" t="s">
        <v>313</v>
      </c>
      <c r="D598" s="80" t="s">
        <v>290</v>
      </c>
      <c r="E598" s="69">
        <v>-5.57</v>
      </c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9">
        <v>-5.57</v>
      </c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5">
        <f t="shared" si="23"/>
        <v>0</v>
      </c>
    </row>
    <row r="599" spans="1:83" ht="15" customHeight="1">
      <c r="A599" s="39" t="s">
        <v>10</v>
      </c>
      <c r="B599" s="67">
        <v>41648</v>
      </c>
      <c r="C599" s="68" t="s">
        <v>308</v>
      </c>
      <c r="D599" s="69"/>
      <c r="E599" s="69">
        <v>22.08</v>
      </c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9">
        <v>3</v>
      </c>
      <c r="BP599" s="69">
        <v>0.37</v>
      </c>
      <c r="BQ599" s="69">
        <v>0.71</v>
      </c>
      <c r="BR599" s="64"/>
      <c r="BS599" s="64"/>
      <c r="BT599" s="64"/>
      <c r="BU599" s="64"/>
      <c r="BV599" s="64"/>
      <c r="BW599" s="64"/>
      <c r="BX599" s="64"/>
      <c r="BY599" s="69">
        <v>18</v>
      </c>
      <c r="BZ599" s="64"/>
      <c r="CA599" s="64"/>
      <c r="CB599" s="64"/>
      <c r="CC599" s="64"/>
      <c r="CD599" s="64"/>
      <c r="CE599" s="65">
        <f t="shared" si="23"/>
        <v>0</v>
      </c>
    </row>
    <row r="600" spans="1:83" ht="15" hidden="1" customHeight="1">
      <c r="A600" s="39" t="s">
        <v>10</v>
      </c>
      <c r="B600" s="67">
        <v>41649</v>
      </c>
      <c r="C600" s="68" t="s">
        <v>82</v>
      </c>
      <c r="D600" s="80" t="s">
        <v>270</v>
      </c>
      <c r="E600" s="69">
        <v>-120</v>
      </c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9">
        <v>-120</v>
      </c>
      <c r="BZ600" s="64"/>
      <c r="CA600" s="64"/>
      <c r="CB600" s="64"/>
      <c r="CC600" s="64"/>
      <c r="CD600" s="64"/>
      <c r="CE600" s="65">
        <f t="shared" si="23"/>
        <v>0</v>
      </c>
    </row>
    <row r="601" spans="1:83" ht="15" customHeight="1">
      <c r="A601" s="39" t="s">
        <v>10</v>
      </c>
      <c r="B601" s="67">
        <v>41649</v>
      </c>
      <c r="C601" s="68" t="s">
        <v>695</v>
      </c>
      <c r="D601" s="80" t="s">
        <v>271</v>
      </c>
      <c r="E601" s="69">
        <v>-9</v>
      </c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9">
        <v>-9</v>
      </c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5">
        <f t="shared" si="23"/>
        <v>0</v>
      </c>
    </row>
    <row r="602" spans="1:83" ht="15" hidden="1" customHeight="1">
      <c r="A602" s="39" t="s">
        <v>10</v>
      </c>
      <c r="B602" s="67">
        <v>41649</v>
      </c>
      <c r="C602" s="68" t="s">
        <v>84</v>
      </c>
      <c r="D602" s="80" t="s">
        <v>271</v>
      </c>
      <c r="E602" s="69">
        <v>-2.12</v>
      </c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9">
        <v>-2.12</v>
      </c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5">
        <f t="shared" si="23"/>
        <v>0</v>
      </c>
    </row>
    <row r="603" spans="1:83" ht="15" hidden="1" customHeight="1">
      <c r="A603" s="39" t="s">
        <v>10</v>
      </c>
      <c r="B603" s="67">
        <v>41649</v>
      </c>
      <c r="C603" s="68" t="s">
        <v>85</v>
      </c>
      <c r="D603" s="80" t="s">
        <v>271</v>
      </c>
      <c r="E603" s="69">
        <v>-1.1100000000000001</v>
      </c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9">
        <v>-1.1100000000000001</v>
      </c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5">
        <f t="shared" si="23"/>
        <v>0</v>
      </c>
    </row>
    <row r="604" spans="1:83" ht="15" hidden="1" customHeight="1">
      <c r="A604" s="39" t="s">
        <v>10</v>
      </c>
      <c r="B604" s="67">
        <v>41649</v>
      </c>
      <c r="C604" s="68" t="s">
        <v>314</v>
      </c>
      <c r="D604" s="80" t="s">
        <v>305</v>
      </c>
      <c r="E604" s="69">
        <v>-60</v>
      </c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9">
        <v>-60</v>
      </c>
      <c r="BX604" s="64"/>
      <c r="BY604" s="64"/>
      <c r="BZ604" s="64"/>
      <c r="CA604" s="64"/>
      <c r="CB604" s="64"/>
      <c r="CC604" s="64"/>
      <c r="CD604" s="64"/>
      <c r="CE604" s="65">
        <f t="shared" si="23"/>
        <v>0</v>
      </c>
    </row>
    <row r="605" spans="1:83" ht="18">
      <c r="A605" s="42" t="s">
        <v>9</v>
      </c>
      <c r="B605" s="67">
        <v>41649</v>
      </c>
      <c r="C605" s="68" t="s">
        <v>344</v>
      </c>
      <c r="D605" s="69"/>
      <c r="E605" s="73">
        <v>40.08</v>
      </c>
      <c r="F605" s="64"/>
      <c r="G605" s="64"/>
      <c r="H605" s="64"/>
      <c r="I605" s="64"/>
      <c r="J605" s="64"/>
      <c r="K605" s="64"/>
      <c r="L605" s="73">
        <v>18</v>
      </c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9">
        <v>3</v>
      </c>
      <c r="BP605" s="69">
        <v>0.37</v>
      </c>
      <c r="BQ605" s="69">
        <v>0.71</v>
      </c>
      <c r="BR605" s="64"/>
      <c r="BS605" s="64"/>
      <c r="BT605" s="64"/>
      <c r="BU605" s="64"/>
      <c r="BV605" s="64"/>
      <c r="BW605" s="64"/>
      <c r="BX605" s="64"/>
      <c r="BY605" s="73">
        <v>18</v>
      </c>
      <c r="BZ605" s="64"/>
      <c r="CA605" s="64"/>
      <c r="CB605" s="64"/>
      <c r="CC605" s="64"/>
      <c r="CD605" s="64"/>
      <c r="CE605" s="65">
        <f t="shared" si="23"/>
        <v>0</v>
      </c>
    </row>
    <row r="606" spans="1:83" ht="15" hidden="1" customHeight="1">
      <c r="A606" s="39" t="s">
        <v>10</v>
      </c>
      <c r="B606" s="67">
        <v>41653</v>
      </c>
      <c r="C606" s="68" t="s">
        <v>371</v>
      </c>
      <c r="D606" s="80" t="s">
        <v>306</v>
      </c>
      <c r="E606" s="69">
        <v>-4417.2</v>
      </c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9">
        <v>-4417.2</v>
      </c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  <c r="CB606" s="64"/>
      <c r="CC606" s="64"/>
      <c r="CD606" s="64"/>
      <c r="CE606" s="65">
        <f t="shared" si="23"/>
        <v>0</v>
      </c>
    </row>
    <row r="607" spans="1:83" ht="15" hidden="1" customHeight="1">
      <c r="A607" s="39" t="s">
        <v>10</v>
      </c>
      <c r="B607" s="67">
        <v>41653</v>
      </c>
      <c r="C607" s="68" t="s">
        <v>311</v>
      </c>
      <c r="D607" s="80" t="s">
        <v>290</v>
      </c>
      <c r="E607" s="69">
        <v>-0.25</v>
      </c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9">
        <v>-0.25</v>
      </c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  <c r="CB607" s="64"/>
      <c r="CC607" s="64"/>
      <c r="CD607" s="64"/>
      <c r="CE607" s="65">
        <f t="shared" si="23"/>
        <v>0</v>
      </c>
    </row>
    <row r="608" spans="1:83" ht="15" customHeight="1">
      <c r="A608" s="39" t="s">
        <v>10</v>
      </c>
      <c r="B608" s="67">
        <v>41653</v>
      </c>
      <c r="C608" s="68" t="s">
        <v>309</v>
      </c>
      <c r="D608" s="69"/>
      <c r="E608" s="69">
        <v>58.08</v>
      </c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9">
        <v>3</v>
      </c>
      <c r="BP608" s="69">
        <v>0.37</v>
      </c>
      <c r="BQ608" s="69">
        <v>0.71</v>
      </c>
      <c r="BR608" s="64"/>
      <c r="BS608" s="64"/>
      <c r="BT608" s="64"/>
      <c r="BU608" s="64"/>
      <c r="BV608" s="64"/>
      <c r="BW608" s="64"/>
      <c r="BX608" s="64"/>
      <c r="BY608" s="69">
        <v>54</v>
      </c>
      <c r="BZ608" s="64"/>
      <c r="CA608" s="64"/>
      <c r="CB608" s="64"/>
      <c r="CC608" s="64"/>
      <c r="CD608" s="64"/>
      <c r="CE608" s="65">
        <f t="shared" si="23"/>
        <v>0</v>
      </c>
    </row>
    <row r="609" spans="1:83" hidden="1">
      <c r="A609" s="42" t="s">
        <v>9</v>
      </c>
      <c r="B609" s="67">
        <v>41653</v>
      </c>
      <c r="C609" s="68" t="s">
        <v>329</v>
      </c>
      <c r="D609" s="69"/>
      <c r="E609" s="73">
        <v>14.35</v>
      </c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73">
        <v>14.35</v>
      </c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  <c r="CB609" s="64"/>
      <c r="CC609" s="64"/>
      <c r="CD609" s="64"/>
      <c r="CE609" s="65">
        <f t="shared" si="23"/>
        <v>0</v>
      </c>
    </row>
    <row r="610" spans="1:83" ht="18">
      <c r="A610" s="42" t="s">
        <v>9</v>
      </c>
      <c r="B610" s="67">
        <v>41653</v>
      </c>
      <c r="C610" s="68" t="s">
        <v>342</v>
      </c>
      <c r="D610" s="69"/>
      <c r="E610" s="73">
        <v>40.08</v>
      </c>
      <c r="F610" s="64"/>
      <c r="G610" s="64"/>
      <c r="H610" s="64"/>
      <c r="I610" s="64"/>
      <c r="J610" s="64"/>
      <c r="K610" s="64"/>
      <c r="L610" s="73">
        <v>18</v>
      </c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9">
        <v>3</v>
      </c>
      <c r="BP610" s="69">
        <v>0.37</v>
      </c>
      <c r="BQ610" s="69">
        <v>0.71</v>
      </c>
      <c r="BR610" s="64"/>
      <c r="BS610" s="64"/>
      <c r="BT610" s="64"/>
      <c r="BU610" s="64"/>
      <c r="BV610" s="64"/>
      <c r="BW610" s="64"/>
      <c r="BX610" s="64"/>
      <c r="BY610" s="73">
        <v>18</v>
      </c>
      <c r="BZ610" s="64"/>
      <c r="CA610" s="64"/>
      <c r="CB610" s="64"/>
      <c r="CC610" s="64"/>
      <c r="CD610" s="64"/>
      <c r="CE610" s="65">
        <f t="shared" si="23"/>
        <v>0</v>
      </c>
    </row>
    <row r="611" spans="1:83" ht="18">
      <c r="A611" s="42" t="s">
        <v>9</v>
      </c>
      <c r="B611" s="67">
        <v>41653</v>
      </c>
      <c r="C611" s="68" t="s">
        <v>343</v>
      </c>
      <c r="D611" s="69"/>
      <c r="E611" s="73">
        <v>58.08</v>
      </c>
      <c r="F611" s="64"/>
      <c r="G611" s="64"/>
      <c r="H611" s="64"/>
      <c r="I611" s="64"/>
      <c r="J611" s="64"/>
      <c r="K611" s="64"/>
      <c r="L611" s="73">
        <v>18</v>
      </c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9">
        <v>3</v>
      </c>
      <c r="BP611" s="69">
        <v>0.37</v>
      </c>
      <c r="BQ611" s="69">
        <v>0.71</v>
      </c>
      <c r="BR611" s="64"/>
      <c r="BS611" s="64"/>
      <c r="BT611" s="64"/>
      <c r="BU611" s="64"/>
      <c r="BV611" s="64"/>
      <c r="BW611" s="64"/>
      <c r="BX611" s="64"/>
      <c r="BY611" s="73">
        <v>36</v>
      </c>
      <c r="BZ611" s="64"/>
      <c r="CA611" s="64"/>
      <c r="CB611" s="64"/>
      <c r="CC611" s="64"/>
      <c r="CD611" s="64"/>
      <c r="CE611" s="65">
        <f t="shared" si="23"/>
        <v>0</v>
      </c>
    </row>
    <row r="612" spans="1:83" hidden="1">
      <c r="A612" s="77" t="s">
        <v>95</v>
      </c>
      <c r="B612" s="67">
        <v>41653</v>
      </c>
      <c r="C612" s="68" t="s">
        <v>373</v>
      </c>
      <c r="D612" s="69"/>
      <c r="E612" s="89">
        <v>41</v>
      </c>
      <c r="F612" s="64"/>
      <c r="G612" s="64"/>
      <c r="H612" s="64"/>
      <c r="I612" s="64"/>
      <c r="J612" s="64"/>
      <c r="K612" s="64"/>
      <c r="L612" s="64"/>
      <c r="M612" s="64"/>
      <c r="N612" s="64"/>
      <c r="O612" s="89">
        <v>41</v>
      </c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5">
        <f t="shared" si="23"/>
        <v>0</v>
      </c>
    </row>
    <row r="613" spans="1:83" hidden="1">
      <c r="A613" s="77" t="s">
        <v>95</v>
      </c>
      <c r="B613" s="67">
        <v>41653</v>
      </c>
      <c r="C613" s="68" t="s">
        <v>346</v>
      </c>
      <c r="D613" s="69"/>
      <c r="E613" s="89">
        <v>16</v>
      </c>
      <c r="F613" s="64"/>
      <c r="G613" s="64"/>
      <c r="H613" s="64"/>
      <c r="I613" s="64"/>
      <c r="J613" s="64"/>
      <c r="K613" s="64"/>
      <c r="L613" s="64"/>
      <c r="M613" s="64"/>
      <c r="N613" s="64"/>
      <c r="O613" s="89">
        <v>16</v>
      </c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  <c r="CB613" s="64"/>
      <c r="CC613" s="64"/>
      <c r="CD613" s="64"/>
      <c r="CE613" s="65">
        <f t="shared" si="23"/>
        <v>0</v>
      </c>
    </row>
    <row r="614" spans="1:83" ht="15" hidden="1" customHeight="1">
      <c r="A614" s="39" t="s">
        <v>10</v>
      </c>
      <c r="B614" s="67">
        <v>41654</v>
      </c>
      <c r="C614" s="68" t="s">
        <v>82</v>
      </c>
      <c r="D614" s="80" t="s">
        <v>270</v>
      </c>
      <c r="E614" s="69">
        <v>-18</v>
      </c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9">
        <v>-18</v>
      </c>
      <c r="BZ614" s="64"/>
      <c r="CA614" s="64"/>
      <c r="CB614" s="64"/>
      <c r="CC614" s="64"/>
      <c r="CD614" s="64"/>
      <c r="CE614" s="65">
        <f t="shared" si="23"/>
        <v>0</v>
      </c>
    </row>
    <row r="615" spans="1:83" ht="15" customHeight="1">
      <c r="A615" s="39" t="s">
        <v>10</v>
      </c>
      <c r="B615" s="67">
        <v>41654</v>
      </c>
      <c r="C615" s="68" t="s">
        <v>695</v>
      </c>
      <c r="D615" s="80" t="s">
        <v>271</v>
      </c>
      <c r="E615" s="69">
        <v>-3</v>
      </c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9">
        <v>-3</v>
      </c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5">
        <f t="shared" si="23"/>
        <v>0</v>
      </c>
    </row>
    <row r="616" spans="1:83" ht="15" hidden="1" customHeight="1">
      <c r="A616" s="39" t="s">
        <v>10</v>
      </c>
      <c r="B616" s="67">
        <v>41654</v>
      </c>
      <c r="C616" s="68" t="s">
        <v>84</v>
      </c>
      <c r="D616" s="80" t="s">
        <v>271</v>
      </c>
      <c r="E616" s="69">
        <v>-0.71</v>
      </c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9">
        <v>-0.71</v>
      </c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5">
        <f t="shared" si="23"/>
        <v>0</v>
      </c>
    </row>
    <row r="617" spans="1:83" ht="15" hidden="1" customHeight="1">
      <c r="A617" s="39" t="s">
        <v>10</v>
      </c>
      <c r="B617" s="67">
        <v>41654</v>
      </c>
      <c r="C617" s="68" t="s">
        <v>85</v>
      </c>
      <c r="D617" s="80" t="s">
        <v>271</v>
      </c>
      <c r="E617" s="69">
        <v>-0.37</v>
      </c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9">
        <v>-0.37</v>
      </c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  <c r="CB617" s="64"/>
      <c r="CC617" s="64"/>
      <c r="CD617" s="64"/>
      <c r="CE617" s="65">
        <f t="shared" si="23"/>
        <v>0</v>
      </c>
    </row>
    <row r="618" spans="1:83" ht="15" hidden="1" customHeight="1">
      <c r="A618" s="39" t="s">
        <v>10</v>
      </c>
      <c r="B618" s="67">
        <v>41656</v>
      </c>
      <c r="C618" s="68" t="s">
        <v>312</v>
      </c>
      <c r="D618" s="80" t="s">
        <v>307</v>
      </c>
      <c r="E618" s="69">
        <v>-50</v>
      </c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9">
        <v>-50</v>
      </c>
      <c r="BW618" s="64"/>
      <c r="BX618" s="64"/>
      <c r="BY618" s="64"/>
      <c r="BZ618" s="64"/>
      <c r="CA618" s="64"/>
      <c r="CB618" s="64"/>
      <c r="CC618" s="64"/>
      <c r="CD618" s="64"/>
      <c r="CE618" s="65">
        <f t="shared" si="23"/>
        <v>0</v>
      </c>
    </row>
    <row r="619" spans="1:83" ht="15" hidden="1" customHeight="1">
      <c r="A619" s="39" t="s">
        <v>10</v>
      </c>
      <c r="B619" s="67">
        <v>41656</v>
      </c>
      <c r="C619" s="68" t="s">
        <v>98</v>
      </c>
      <c r="D619" s="69"/>
      <c r="E619" s="69">
        <v>1200</v>
      </c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9">
        <v>1200</v>
      </c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  <c r="CB619" s="64"/>
      <c r="CC619" s="64"/>
      <c r="CD619" s="64"/>
      <c r="CE619" s="65">
        <f t="shared" si="23"/>
        <v>0</v>
      </c>
    </row>
    <row r="620" spans="1:83">
      <c r="A620" s="42" t="s">
        <v>9</v>
      </c>
      <c r="B620" s="67">
        <v>41656</v>
      </c>
      <c r="C620" s="68" t="s">
        <v>332</v>
      </c>
      <c r="D620" s="69"/>
      <c r="E620" s="73">
        <v>84.08</v>
      </c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9">
        <v>3</v>
      </c>
      <c r="BP620" s="69">
        <v>0.37</v>
      </c>
      <c r="BQ620" s="69">
        <v>0.71</v>
      </c>
      <c r="BR620" s="64"/>
      <c r="BS620" s="64"/>
      <c r="BT620" s="64"/>
      <c r="BU620" s="64"/>
      <c r="BV620" s="64"/>
      <c r="BW620" s="64"/>
      <c r="BX620" s="64"/>
      <c r="BY620" s="73">
        <v>80</v>
      </c>
      <c r="BZ620" s="64"/>
      <c r="CA620" s="64"/>
      <c r="CB620" s="64"/>
      <c r="CC620" s="64"/>
      <c r="CD620" s="64"/>
      <c r="CE620" s="65">
        <f t="shared" ref="CE620:CE684" si="30">E620-SUM(F620:BY620)</f>
        <v>0</v>
      </c>
    </row>
    <row r="621" spans="1:83" hidden="1">
      <c r="A621" s="39" t="s">
        <v>10</v>
      </c>
      <c r="B621" s="67">
        <v>41659</v>
      </c>
      <c r="C621" s="68" t="s">
        <v>25</v>
      </c>
      <c r="D621" s="80" t="s">
        <v>327</v>
      </c>
      <c r="E621" s="69">
        <v>-422.13</v>
      </c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9">
        <v>-174.42</v>
      </c>
      <c r="AJ621" s="118"/>
      <c r="AK621" s="118"/>
      <c r="AL621" s="118"/>
      <c r="AM621" s="118"/>
      <c r="AN621" s="64"/>
      <c r="AO621" s="69">
        <v>-144.31</v>
      </c>
      <c r="AP621" s="64"/>
      <c r="AQ621" s="69">
        <v>-103.4</v>
      </c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  <c r="CB621" s="64"/>
      <c r="CC621" s="64"/>
      <c r="CD621" s="64"/>
      <c r="CE621" s="65">
        <f t="shared" si="30"/>
        <v>0</v>
      </c>
    </row>
    <row r="622" spans="1:83" hidden="1">
      <c r="A622" s="42" t="s">
        <v>9</v>
      </c>
      <c r="B622" s="67">
        <v>41659</v>
      </c>
      <c r="C622" s="68" t="s">
        <v>334</v>
      </c>
      <c r="D622" s="69"/>
      <c r="E622" s="73">
        <v>4</v>
      </c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73">
        <v>4</v>
      </c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5">
        <f t="shared" si="30"/>
        <v>0</v>
      </c>
    </row>
    <row r="623" spans="1:83" hidden="1">
      <c r="A623" s="42" t="s">
        <v>9</v>
      </c>
      <c r="B623" s="67">
        <v>41659</v>
      </c>
      <c r="C623" s="68" t="s">
        <v>334</v>
      </c>
      <c r="D623" s="69"/>
      <c r="E623" s="73">
        <v>8</v>
      </c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73">
        <v>8</v>
      </c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  <c r="CB623" s="64"/>
      <c r="CC623" s="64"/>
      <c r="CD623" s="64"/>
      <c r="CE623" s="65">
        <f t="shared" si="30"/>
        <v>0</v>
      </c>
    </row>
    <row r="624" spans="1:83" hidden="1">
      <c r="A624" s="42" t="s">
        <v>9</v>
      </c>
      <c r="B624" s="67">
        <v>41659</v>
      </c>
      <c r="C624" s="68" t="s">
        <v>333</v>
      </c>
      <c r="D624" s="69"/>
      <c r="E624" s="73">
        <v>18</v>
      </c>
      <c r="F624" s="64"/>
      <c r="G624" s="64"/>
      <c r="H624" s="64"/>
      <c r="I624" s="64"/>
      <c r="J624" s="64"/>
      <c r="K624" s="64"/>
      <c r="L624" s="73">
        <v>18</v>
      </c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  <c r="CB624" s="64"/>
      <c r="CC624" s="64"/>
      <c r="CD624" s="64"/>
      <c r="CE624" s="65">
        <f t="shared" si="30"/>
        <v>0</v>
      </c>
    </row>
    <row r="625" spans="1:83" hidden="1">
      <c r="A625" s="42" t="s">
        <v>9</v>
      </c>
      <c r="B625" s="67">
        <v>41659</v>
      </c>
      <c r="C625" s="68" t="s">
        <v>334</v>
      </c>
      <c r="D625" s="69"/>
      <c r="E625" s="73">
        <v>4</v>
      </c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73">
        <v>4</v>
      </c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5">
        <f t="shared" si="30"/>
        <v>0</v>
      </c>
    </row>
    <row r="626" spans="1:83" hidden="1">
      <c r="A626" s="42" t="s">
        <v>9</v>
      </c>
      <c r="B626" s="67">
        <v>41659</v>
      </c>
      <c r="C626" s="68" t="s">
        <v>334</v>
      </c>
      <c r="D626" s="69"/>
      <c r="E626" s="73">
        <v>8</v>
      </c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73">
        <v>8</v>
      </c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5">
        <f t="shared" si="30"/>
        <v>0</v>
      </c>
    </row>
    <row r="627" spans="1:83" hidden="1">
      <c r="A627" s="42" t="s">
        <v>9</v>
      </c>
      <c r="B627" s="67">
        <v>41659</v>
      </c>
      <c r="C627" s="68" t="s">
        <v>334</v>
      </c>
      <c r="D627" s="69"/>
      <c r="E627" s="73">
        <v>4</v>
      </c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73">
        <v>4</v>
      </c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5">
        <f t="shared" si="30"/>
        <v>0</v>
      </c>
    </row>
    <row r="628" spans="1:83" hidden="1">
      <c r="A628" s="42" t="s">
        <v>9</v>
      </c>
      <c r="B628" s="67">
        <v>41659</v>
      </c>
      <c r="C628" s="68" t="s">
        <v>336</v>
      </c>
      <c r="D628" s="80" t="s">
        <v>338</v>
      </c>
      <c r="E628" s="73">
        <v>-60</v>
      </c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73">
        <v>-60</v>
      </c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5">
        <f t="shared" si="30"/>
        <v>0</v>
      </c>
    </row>
    <row r="629" spans="1:83" hidden="1">
      <c r="A629" s="77" t="s">
        <v>95</v>
      </c>
      <c r="B629" s="67">
        <v>41659</v>
      </c>
      <c r="C629" s="68" t="s">
        <v>347</v>
      </c>
      <c r="D629" s="69"/>
      <c r="E629" s="89">
        <v>17</v>
      </c>
      <c r="F629" s="64"/>
      <c r="G629" s="64"/>
      <c r="H629" s="64"/>
      <c r="I629" s="64"/>
      <c r="J629" s="64"/>
      <c r="K629" s="64"/>
      <c r="L629" s="64"/>
      <c r="M629" s="64"/>
      <c r="N629" s="64"/>
      <c r="O629" s="89">
        <v>17</v>
      </c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5">
        <f t="shared" si="30"/>
        <v>0</v>
      </c>
    </row>
    <row r="630" spans="1:83">
      <c r="A630" s="39" t="s">
        <v>10</v>
      </c>
      <c r="B630" s="67">
        <v>41660</v>
      </c>
      <c r="C630" s="68" t="s">
        <v>326</v>
      </c>
      <c r="D630" s="69"/>
      <c r="E630" s="69">
        <v>34.08</v>
      </c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9">
        <v>3</v>
      </c>
      <c r="BP630" s="69">
        <v>0.37</v>
      </c>
      <c r="BQ630" s="69">
        <v>0.71</v>
      </c>
      <c r="BR630" s="64"/>
      <c r="BS630" s="64"/>
      <c r="BT630" s="64"/>
      <c r="BU630" s="64"/>
      <c r="BV630" s="64"/>
      <c r="BW630" s="64"/>
      <c r="BX630" s="64"/>
      <c r="BY630" s="69">
        <v>30</v>
      </c>
      <c r="BZ630" s="64"/>
      <c r="CA630" s="64"/>
      <c r="CB630" s="64"/>
      <c r="CC630" s="64"/>
      <c r="CD630" s="64"/>
      <c r="CE630" s="65">
        <f t="shared" si="30"/>
        <v>0</v>
      </c>
    </row>
    <row r="631" spans="1:83">
      <c r="A631" s="42" t="s">
        <v>9</v>
      </c>
      <c r="B631" s="67">
        <v>41660</v>
      </c>
      <c r="C631" s="68" t="s">
        <v>337</v>
      </c>
      <c r="D631" s="69"/>
      <c r="E631" s="73">
        <v>22.08</v>
      </c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9">
        <v>3</v>
      </c>
      <c r="BP631" s="69">
        <v>0.37</v>
      </c>
      <c r="BQ631" s="69">
        <v>0.71</v>
      </c>
      <c r="BR631" s="64"/>
      <c r="BS631" s="64"/>
      <c r="BT631" s="64"/>
      <c r="BU631" s="64"/>
      <c r="BV631" s="64"/>
      <c r="BW631" s="64"/>
      <c r="BX631" s="64"/>
      <c r="BY631" s="73">
        <v>18</v>
      </c>
      <c r="BZ631" s="64"/>
      <c r="CA631" s="64"/>
      <c r="CB631" s="64"/>
      <c r="CC631" s="64"/>
      <c r="CD631" s="64"/>
      <c r="CE631" s="65">
        <f t="shared" si="30"/>
        <v>0</v>
      </c>
    </row>
    <row r="632" spans="1:83" hidden="1">
      <c r="A632" s="42" t="s">
        <v>9</v>
      </c>
      <c r="B632" s="67">
        <v>41660</v>
      </c>
      <c r="C632" s="68" t="s">
        <v>334</v>
      </c>
      <c r="D632" s="69"/>
      <c r="E632" s="73">
        <v>4</v>
      </c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73">
        <v>4</v>
      </c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5">
        <f t="shared" si="30"/>
        <v>0</v>
      </c>
    </row>
    <row r="633" spans="1:83" hidden="1">
      <c r="A633" s="42" t="s">
        <v>9</v>
      </c>
      <c r="B633" s="67">
        <v>41660</v>
      </c>
      <c r="C633" s="68" t="s">
        <v>334</v>
      </c>
      <c r="D633" s="69"/>
      <c r="E633" s="73">
        <v>4</v>
      </c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73">
        <v>4</v>
      </c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5">
        <f t="shared" si="30"/>
        <v>0</v>
      </c>
    </row>
    <row r="634" spans="1:83" hidden="1">
      <c r="A634" s="42" t="s">
        <v>9</v>
      </c>
      <c r="B634" s="67">
        <v>41660</v>
      </c>
      <c r="C634" s="68" t="s">
        <v>334</v>
      </c>
      <c r="D634" s="69"/>
      <c r="E634" s="73">
        <v>4</v>
      </c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73">
        <v>4</v>
      </c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5">
        <f t="shared" si="30"/>
        <v>0</v>
      </c>
    </row>
    <row r="635" spans="1:83" hidden="1">
      <c r="A635" s="42" t="s">
        <v>9</v>
      </c>
      <c r="B635" s="67">
        <v>41660</v>
      </c>
      <c r="C635" s="68" t="s">
        <v>334</v>
      </c>
      <c r="D635" s="69"/>
      <c r="E635" s="73">
        <v>4</v>
      </c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73">
        <v>4</v>
      </c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5">
        <f t="shared" si="30"/>
        <v>0</v>
      </c>
    </row>
    <row r="636" spans="1:83" hidden="1">
      <c r="A636" s="42" t="s">
        <v>9</v>
      </c>
      <c r="B636" s="67">
        <v>41660</v>
      </c>
      <c r="C636" s="68" t="s">
        <v>334</v>
      </c>
      <c r="D636" s="69"/>
      <c r="E636" s="73">
        <v>4</v>
      </c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73">
        <v>4</v>
      </c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5">
        <f t="shared" si="30"/>
        <v>0</v>
      </c>
    </row>
    <row r="637" spans="1:83" hidden="1">
      <c r="A637" s="42" t="s">
        <v>9</v>
      </c>
      <c r="B637" s="67">
        <v>41660</v>
      </c>
      <c r="C637" s="68" t="s">
        <v>336</v>
      </c>
      <c r="D637" s="80" t="s">
        <v>339</v>
      </c>
      <c r="E637" s="73">
        <v>-40</v>
      </c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73">
        <v>-40</v>
      </c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5">
        <f t="shared" si="30"/>
        <v>0</v>
      </c>
    </row>
    <row r="638" spans="1:83" hidden="1">
      <c r="A638" s="42" t="s">
        <v>9</v>
      </c>
      <c r="B638" s="67">
        <v>41661</v>
      </c>
      <c r="C638" s="68" t="s">
        <v>334</v>
      </c>
      <c r="D638" s="69"/>
      <c r="E638" s="73">
        <v>4</v>
      </c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73">
        <v>4</v>
      </c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5">
        <f t="shared" si="30"/>
        <v>0</v>
      </c>
    </row>
    <row r="639" spans="1:83" hidden="1">
      <c r="A639" s="42" t="s">
        <v>9</v>
      </c>
      <c r="B639" s="67">
        <v>41661</v>
      </c>
      <c r="C639" s="68" t="s">
        <v>334</v>
      </c>
      <c r="D639" s="69"/>
      <c r="E639" s="73">
        <v>4</v>
      </c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73">
        <v>4</v>
      </c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5">
        <f t="shared" si="30"/>
        <v>0</v>
      </c>
    </row>
    <row r="640" spans="1:83" hidden="1">
      <c r="A640" s="42" t="s">
        <v>9</v>
      </c>
      <c r="B640" s="67">
        <v>41661</v>
      </c>
      <c r="C640" s="68" t="s">
        <v>334</v>
      </c>
      <c r="D640" s="69"/>
      <c r="E640" s="73">
        <v>4</v>
      </c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73">
        <v>4</v>
      </c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5">
        <f t="shared" si="30"/>
        <v>0</v>
      </c>
    </row>
    <row r="641" spans="1:83" hidden="1">
      <c r="A641" s="42" t="s">
        <v>9</v>
      </c>
      <c r="B641" s="67">
        <v>41661</v>
      </c>
      <c r="C641" s="68" t="s">
        <v>334</v>
      </c>
      <c r="D641" s="69"/>
      <c r="E641" s="73">
        <v>4</v>
      </c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73">
        <v>4</v>
      </c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5">
        <f t="shared" si="30"/>
        <v>0</v>
      </c>
    </row>
    <row r="642" spans="1:83" hidden="1">
      <c r="A642" s="42" t="s">
        <v>9</v>
      </c>
      <c r="B642" s="67">
        <v>41661</v>
      </c>
      <c r="C642" s="68" t="s">
        <v>334</v>
      </c>
      <c r="D642" s="69"/>
      <c r="E642" s="73">
        <v>4</v>
      </c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73">
        <v>4</v>
      </c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5">
        <f t="shared" si="30"/>
        <v>0</v>
      </c>
    </row>
    <row r="643" spans="1:83" hidden="1">
      <c r="A643" s="42" t="s">
        <v>9</v>
      </c>
      <c r="B643" s="67">
        <v>41661</v>
      </c>
      <c r="C643" s="68" t="s">
        <v>334</v>
      </c>
      <c r="D643" s="69"/>
      <c r="E643" s="73">
        <v>4</v>
      </c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73">
        <v>4</v>
      </c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5">
        <f t="shared" si="30"/>
        <v>0</v>
      </c>
    </row>
    <row r="644" spans="1:83" hidden="1">
      <c r="A644" s="42" t="s">
        <v>9</v>
      </c>
      <c r="B644" s="67">
        <v>41661</v>
      </c>
      <c r="C644" s="68" t="s">
        <v>334</v>
      </c>
      <c r="D644" s="69"/>
      <c r="E644" s="73">
        <v>4</v>
      </c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73">
        <v>4</v>
      </c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5">
        <f t="shared" si="30"/>
        <v>0</v>
      </c>
    </row>
    <row r="645" spans="1:83" hidden="1">
      <c r="A645" s="42" t="s">
        <v>9</v>
      </c>
      <c r="B645" s="67">
        <v>41661</v>
      </c>
      <c r="C645" s="68" t="s">
        <v>336</v>
      </c>
      <c r="D645" s="80" t="s">
        <v>340</v>
      </c>
      <c r="E645" s="73">
        <v>-126</v>
      </c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73">
        <v>-126</v>
      </c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5">
        <f t="shared" si="30"/>
        <v>0</v>
      </c>
    </row>
    <row r="646" spans="1:83" hidden="1">
      <c r="A646" s="42" t="s">
        <v>9</v>
      </c>
      <c r="B646" s="67">
        <v>41662</v>
      </c>
      <c r="C646" s="68" t="s">
        <v>334</v>
      </c>
      <c r="D646" s="69"/>
      <c r="E646" s="73">
        <v>4</v>
      </c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73">
        <v>4</v>
      </c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5">
        <f t="shared" si="30"/>
        <v>0</v>
      </c>
    </row>
    <row r="647" spans="1:83" hidden="1">
      <c r="A647" s="42" t="s">
        <v>9</v>
      </c>
      <c r="B647" s="67">
        <v>41662</v>
      </c>
      <c r="C647" s="68" t="s">
        <v>336</v>
      </c>
      <c r="D647" s="80" t="s">
        <v>351</v>
      </c>
      <c r="E647" s="73">
        <v>-110</v>
      </c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73">
        <v>-110</v>
      </c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  <c r="CB647" s="64"/>
      <c r="CC647" s="64"/>
      <c r="CD647" s="64"/>
      <c r="CE647" s="65">
        <f t="shared" si="30"/>
        <v>0</v>
      </c>
    </row>
    <row r="648" spans="1:83" ht="18" hidden="1">
      <c r="A648" s="39" t="s">
        <v>10</v>
      </c>
      <c r="B648" s="67">
        <v>41663</v>
      </c>
      <c r="C648" s="68" t="s">
        <v>913</v>
      </c>
      <c r="D648" s="80" t="s">
        <v>341</v>
      </c>
      <c r="E648" s="69">
        <v>-667.92</v>
      </c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9">
        <v>-667.92</v>
      </c>
      <c r="BV648" s="64"/>
      <c r="BW648" s="64"/>
      <c r="BX648" s="64"/>
      <c r="BY648" s="64"/>
      <c r="BZ648" s="64"/>
      <c r="CA648" s="64"/>
      <c r="CB648" s="64"/>
      <c r="CC648" s="64"/>
      <c r="CD648" s="64"/>
      <c r="CE648" s="65">
        <f t="shared" si="30"/>
        <v>0</v>
      </c>
    </row>
    <row r="649" spans="1:83" hidden="1">
      <c r="A649" s="39" t="s">
        <v>10</v>
      </c>
      <c r="B649" s="67">
        <v>41663</v>
      </c>
      <c r="C649" s="68" t="s">
        <v>311</v>
      </c>
      <c r="D649" s="80" t="s">
        <v>272</v>
      </c>
      <c r="E649" s="69">
        <v>-0.25</v>
      </c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9">
        <v>-0.25</v>
      </c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5">
        <f t="shared" si="30"/>
        <v>0</v>
      </c>
    </row>
    <row r="650" spans="1:83" hidden="1">
      <c r="A650" s="42" t="s">
        <v>9</v>
      </c>
      <c r="B650" s="67">
        <v>41663</v>
      </c>
      <c r="C650" s="68" t="s">
        <v>334</v>
      </c>
      <c r="D650" s="69"/>
      <c r="E650" s="73">
        <v>4</v>
      </c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73">
        <v>4</v>
      </c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5">
        <f t="shared" si="30"/>
        <v>0</v>
      </c>
    </row>
    <row r="651" spans="1:83" hidden="1">
      <c r="A651" s="42" t="s">
        <v>9</v>
      </c>
      <c r="B651" s="67">
        <v>41663</v>
      </c>
      <c r="C651" s="68" t="s">
        <v>334</v>
      </c>
      <c r="D651" s="69"/>
      <c r="E651" s="73">
        <v>4</v>
      </c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73">
        <v>4</v>
      </c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5">
        <f t="shared" si="30"/>
        <v>0</v>
      </c>
    </row>
    <row r="652" spans="1:83" ht="15" hidden="1" customHeight="1">
      <c r="A652" s="42" t="s">
        <v>9</v>
      </c>
      <c r="B652" s="67">
        <v>41663</v>
      </c>
      <c r="C652" s="68" t="s">
        <v>336</v>
      </c>
      <c r="D652" s="80" t="s">
        <v>352</v>
      </c>
      <c r="E652" s="73">
        <v>-76</v>
      </c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73">
        <v>-76</v>
      </c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5">
        <f t="shared" si="30"/>
        <v>0</v>
      </c>
    </row>
    <row r="653" spans="1:83" ht="15" hidden="1" customHeight="1">
      <c r="A653" s="39" t="s">
        <v>10</v>
      </c>
      <c r="B653" s="67">
        <v>41666</v>
      </c>
      <c r="C653" s="68" t="s">
        <v>82</v>
      </c>
      <c r="D653" s="80" t="s">
        <v>270</v>
      </c>
      <c r="E653" s="69">
        <v>-30</v>
      </c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9">
        <v>-30</v>
      </c>
      <c r="BZ653" s="64"/>
      <c r="CA653" s="64"/>
      <c r="CB653" s="64"/>
      <c r="CC653" s="64"/>
      <c r="CD653" s="64"/>
      <c r="CE653" s="65">
        <f t="shared" si="30"/>
        <v>0</v>
      </c>
    </row>
    <row r="654" spans="1:83" ht="15" customHeight="1" thickBot="1">
      <c r="A654" s="39" t="s">
        <v>10</v>
      </c>
      <c r="B654" s="67">
        <v>41666</v>
      </c>
      <c r="C654" s="68" t="s">
        <v>695</v>
      </c>
      <c r="D654" s="80" t="s">
        <v>271</v>
      </c>
      <c r="E654" s="69">
        <v>-3</v>
      </c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9">
        <v>-3</v>
      </c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5">
        <f t="shared" si="30"/>
        <v>0</v>
      </c>
    </row>
    <row r="655" spans="1:83" ht="15" hidden="1" customHeight="1">
      <c r="A655" s="39" t="s">
        <v>10</v>
      </c>
      <c r="B655" s="67">
        <v>41666</v>
      </c>
      <c r="C655" s="68" t="s">
        <v>84</v>
      </c>
      <c r="D655" s="80" t="s">
        <v>271</v>
      </c>
      <c r="E655" s="69">
        <v>-0.71</v>
      </c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9">
        <v>-0.71</v>
      </c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5">
        <f t="shared" si="30"/>
        <v>0</v>
      </c>
    </row>
    <row r="656" spans="1:83" ht="15" hidden="1" customHeight="1">
      <c r="A656" s="39" t="s">
        <v>10</v>
      </c>
      <c r="B656" s="67">
        <v>41666</v>
      </c>
      <c r="C656" s="68" t="s">
        <v>85</v>
      </c>
      <c r="D656" s="80" t="s">
        <v>271</v>
      </c>
      <c r="E656" s="69">
        <v>-0.37</v>
      </c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9">
        <v>-0.37</v>
      </c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5">
        <f t="shared" si="30"/>
        <v>0</v>
      </c>
    </row>
    <row r="657" spans="1:83" ht="15" hidden="1" customHeight="1">
      <c r="A657" s="39" t="s">
        <v>10</v>
      </c>
      <c r="B657" s="67">
        <v>41666</v>
      </c>
      <c r="C657" s="68" t="s">
        <v>365</v>
      </c>
      <c r="D657" s="80" t="s">
        <v>353</v>
      </c>
      <c r="E657" s="69">
        <v>-145.19999999999999</v>
      </c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9">
        <v>-145.19999999999999</v>
      </c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5">
        <f t="shared" si="30"/>
        <v>0</v>
      </c>
    </row>
    <row r="658" spans="1:83" ht="15" hidden="1" customHeight="1">
      <c r="A658" s="77" t="s">
        <v>95</v>
      </c>
      <c r="B658" s="67">
        <v>41666</v>
      </c>
      <c r="C658" s="68" t="s">
        <v>207</v>
      </c>
      <c r="D658" s="69"/>
      <c r="E658" s="89">
        <v>-40</v>
      </c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89">
        <v>-40</v>
      </c>
      <c r="CE658" s="65">
        <f t="shared" si="30"/>
        <v>-40</v>
      </c>
    </row>
    <row r="659" spans="1:83" ht="15" hidden="1" customHeight="1">
      <c r="A659" s="42" t="s">
        <v>9</v>
      </c>
      <c r="B659" s="67">
        <v>41666</v>
      </c>
      <c r="C659" s="68" t="s">
        <v>257</v>
      </c>
      <c r="D659" s="69"/>
      <c r="E659" s="73">
        <v>40</v>
      </c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  <c r="CB659" s="64"/>
      <c r="CC659" s="73">
        <v>40</v>
      </c>
      <c r="CD659" s="64"/>
      <c r="CE659" s="65">
        <f t="shared" si="30"/>
        <v>40</v>
      </c>
    </row>
    <row r="660" spans="1:83" ht="15" hidden="1" customHeight="1">
      <c r="A660" s="42" t="s">
        <v>9</v>
      </c>
      <c r="B660" s="67">
        <v>41666</v>
      </c>
      <c r="C660" s="68" t="s">
        <v>334</v>
      </c>
      <c r="D660" s="69"/>
      <c r="E660" s="73">
        <v>4</v>
      </c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73">
        <v>4</v>
      </c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5">
        <f t="shared" si="30"/>
        <v>0</v>
      </c>
    </row>
    <row r="661" spans="1:83" ht="15" hidden="1" customHeight="1">
      <c r="A661" s="42" t="s">
        <v>9</v>
      </c>
      <c r="B661" s="67">
        <v>41666</v>
      </c>
      <c r="C661" s="68" t="s">
        <v>336</v>
      </c>
      <c r="D661" s="80" t="s">
        <v>354</v>
      </c>
      <c r="E661" s="73">
        <v>-8</v>
      </c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73">
        <v>-8</v>
      </c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5">
        <f t="shared" si="30"/>
        <v>0</v>
      </c>
    </row>
    <row r="662" spans="1:83" ht="15" hidden="1" customHeight="1">
      <c r="A662" s="77" t="s">
        <v>95</v>
      </c>
      <c r="B662" s="67">
        <v>41666</v>
      </c>
      <c r="C662" s="68" t="s">
        <v>348</v>
      </c>
      <c r="D662" s="69"/>
      <c r="E662" s="89">
        <v>30</v>
      </c>
      <c r="F662" s="64"/>
      <c r="G662" s="64"/>
      <c r="H662" s="64"/>
      <c r="I662" s="64"/>
      <c r="J662" s="64"/>
      <c r="K662" s="64"/>
      <c r="L662" s="64"/>
      <c r="M662" s="64"/>
      <c r="N662" s="64"/>
      <c r="O662" s="89">
        <v>30</v>
      </c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5">
        <f t="shared" si="30"/>
        <v>0</v>
      </c>
    </row>
    <row r="663" spans="1:83" ht="15" hidden="1" customHeight="1">
      <c r="A663" s="42" t="s">
        <v>9</v>
      </c>
      <c r="B663" s="67">
        <v>41667</v>
      </c>
      <c r="C663" s="68" t="s">
        <v>334</v>
      </c>
      <c r="D663" s="69"/>
      <c r="E663" s="73">
        <v>4</v>
      </c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73">
        <v>4</v>
      </c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  <c r="CB663" s="64"/>
      <c r="CC663" s="64"/>
      <c r="CD663" s="64"/>
      <c r="CE663" s="65">
        <f t="shared" si="30"/>
        <v>0</v>
      </c>
    </row>
    <row r="664" spans="1:83" ht="15" hidden="1" customHeight="1">
      <c r="A664" s="77" t="s">
        <v>95</v>
      </c>
      <c r="B664" s="67">
        <v>41667</v>
      </c>
      <c r="C664" s="68" t="s">
        <v>349</v>
      </c>
      <c r="D664" s="69"/>
      <c r="E664" s="89">
        <v>30</v>
      </c>
      <c r="F664" s="64"/>
      <c r="G664" s="64"/>
      <c r="H664" s="64"/>
      <c r="I664" s="64"/>
      <c r="J664" s="64"/>
      <c r="K664" s="64"/>
      <c r="L664" s="64"/>
      <c r="M664" s="64"/>
      <c r="N664" s="64"/>
      <c r="O664" s="89">
        <v>30</v>
      </c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5">
        <f t="shared" si="30"/>
        <v>0</v>
      </c>
    </row>
    <row r="665" spans="1:83" ht="15" hidden="1" customHeight="1">
      <c r="A665" s="77" t="s">
        <v>95</v>
      </c>
      <c r="B665" s="67">
        <v>41667</v>
      </c>
      <c r="C665" s="68" t="s">
        <v>350</v>
      </c>
      <c r="D665" s="69"/>
      <c r="E665" s="89">
        <v>28</v>
      </c>
      <c r="F665" s="64"/>
      <c r="G665" s="64"/>
      <c r="H665" s="64"/>
      <c r="I665" s="64"/>
      <c r="J665" s="64"/>
      <c r="K665" s="64"/>
      <c r="L665" s="64"/>
      <c r="M665" s="64"/>
      <c r="N665" s="64"/>
      <c r="O665" s="89">
        <v>28</v>
      </c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  <c r="CB665" s="64"/>
      <c r="CC665" s="64"/>
      <c r="CD665" s="64"/>
      <c r="CE665" s="65">
        <f t="shared" si="30"/>
        <v>0</v>
      </c>
    </row>
    <row r="666" spans="1:83" ht="15" hidden="1" customHeight="1">
      <c r="A666" s="39" t="s">
        <v>10</v>
      </c>
      <c r="B666" s="67">
        <v>41668</v>
      </c>
      <c r="C666" s="68" t="s">
        <v>316</v>
      </c>
      <c r="D666" s="80" t="s">
        <v>355</v>
      </c>
      <c r="E666" s="69">
        <v>-637.24</v>
      </c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9">
        <f>E666*0.5</f>
        <v>-318.62</v>
      </c>
      <c r="AI666" s="64"/>
      <c r="AJ666" s="64"/>
      <c r="AK666" s="64"/>
      <c r="AL666" s="64"/>
      <c r="AM666" s="64"/>
      <c r="AN666" s="69">
        <f>E666*0.5</f>
        <v>-318.62</v>
      </c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  <c r="CB666" s="64"/>
      <c r="CC666" s="64"/>
      <c r="CD666" s="64"/>
      <c r="CE666" s="65">
        <f t="shared" si="30"/>
        <v>0</v>
      </c>
    </row>
    <row r="667" spans="1:83" ht="15.75" hidden="1" thickBot="1">
      <c r="A667" s="39" t="s">
        <v>10</v>
      </c>
      <c r="B667" s="67">
        <v>41668</v>
      </c>
      <c r="C667" s="68" t="s">
        <v>317</v>
      </c>
      <c r="D667" s="80" t="s">
        <v>355</v>
      </c>
      <c r="E667" s="69">
        <v>-923.76</v>
      </c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9">
        <f>E667*0.43</f>
        <v>-397.21679999999998</v>
      </c>
      <c r="AP667" s="69">
        <f>E667*0.57</f>
        <v>-526.54319999999996</v>
      </c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  <c r="CB667" s="64"/>
      <c r="CC667" s="64"/>
      <c r="CD667" s="64"/>
      <c r="CE667" s="65">
        <f t="shared" si="30"/>
        <v>0</v>
      </c>
    </row>
    <row r="668" spans="1:83" ht="15.75" hidden="1" thickBot="1">
      <c r="A668" s="39" t="s">
        <v>10</v>
      </c>
      <c r="B668" s="67">
        <v>41668</v>
      </c>
      <c r="C668" s="68" t="s">
        <v>318</v>
      </c>
      <c r="D668" s="80" t="s">
        <v>355</v>
      </c>
      <c r="E668" s="69">
        <v>-80</v>
      </c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9">
        <v>-80</v>
      </c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  <c r="CB668" s="64"/>
      <c r="CC668" s="64"/>
      <c r="CD668" s="64"/>
      <c r="CE668" s="65">
        <f t="shared" si="30"/>
        <v>0</v>
      </c>
    </row>
    <row r="669" spans="1:83" ht="15.75" hidden="1" thickBot="1">
      <c r="A669" s="39" t="s">
        <v>10</v>
      </c>
      <c r="B669" s="67">
        <v>41668</v>
      </c>
      <c r="C669" s="68" t="s">
        <v>319</v>
      </c>
      <c r="D669" s="80" t="s">
        <v>355</v>
      </c>
      <c r="E669" s="69">
        <v>-80</v>
      </c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9">
        <v>-80</v>
      </c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  <c r="CB669" s="64"/>
      <c r="CC669" s="64"/>
      <c r="CD669" s="64"/>
      <c r="CE669" s="65">
        <f t="shared" si="30"/>
        <v>0</v>
      </c>
    </row>
    <row r="670" spans="1:83" ht="15.75" hidden="1" thickBot="1">
      <c r="A670" s="39" t="s">
        <v>10</v>
      </c>
      <c r="B670" s="67">
        <v>41668</v>
      </c>
      <c r="C670" s="68" t="s">
        <v>320</v>
      </c>
      <c r="D670" s="80" t="s">
        <v>355</v>
      </c>
      <c r="E670" s="69">
        <v>-200</v>
      </c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9">
        <v>-200</v>
      </c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5">
        <f t="shared" si="30"/>
        <v>0</v>
      </c>
    </row>
    <row r="671" spans="1:83" ht="15.75" hidden="1" thickBot="1">
      <c r="A671" s="39" t="s">
        <v>10</v>
      </c>
      <c r="B671" s="67">
        <v>41668</v>
      </c>
      <c r="C671" s="68" t="s">
        <v>321</v>
      </c>
      <c r="D671" s="80" t="s">
        <v>355</v>
      </c>
      <c r="E671" s="69">
        <v>-80</v>
      </c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9">
        <v>-80</v>
      </c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5">
        <f t="shared" si="30"/>
        <v>0</v>
      </c>
    </row>
    <row r="672" spans="1:83" ht="15.75" hidden="1" thickBot="1">
      <c r="A672" s="39" t="s">
        <v>10</v>
      </c>
      <c r="B672" s="67">
        <v>41668</v>
      </c>
      <c r="C672" s="68" t="s">
        <v>322</v>
      </c>
      <c r="D672" s="80" t="s">
        <v>355</v>
      </c>
      <c r="E672" s="69">
        <v>-80</v>
      </c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9">
        <v>-80</v>
      </c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5">
        <f t="shared" si="30"/>
        <v>0</v>
      </c>
    </row>
    <row r="673" spans="1:83" ht="15.75" hidden="1" thickBot="1">
      <c r="A673" s="39" t="s">
        <v>10</v>
      </c>
      <c r="B673" s="67">
        <v>41668</v>
      </c>
      <c r="C673" s="68" t="s">
        <v>323</v>
      </c>
      <c r="D673" s="80" t="s">
        <v>355</v>
      </c>
      <c r="E673" s="69">
        <v>-100</v>
      </c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9">
        <v>-100</v>
      </c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5">
        <f t="shared" si="30"/>
        <v>0</v>
      </c>
    </row>
    <row r="674" spans="1:83" ht="15.75" hidden="1" thickBot="1">
      <c r="A674" s="39" t="s">
        <v>10</v>
      </c>
      <c r="B674" s="67">
        <v>41669</v>
      </c>
      <c r="C674" s="68" t="s">
        <v>362</v>
      </c>
      <c r="D674" s="80" t="s">
        <v>356</v>
      </c>
      <c r="E674" s="69">
        <v>-9.25</v>
      </c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9">
        <v>-9.25</v>
      </c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5">
        <f t="shared" si="30"/>
        <v>0</v>
      </c>
    </row>
    <row r="675" spans="1:83" ht="15.75" hidden="1" thickBot="1">
      <c r="A675" s="42" t="s">
        <v>9</v>
      </c>
      <c r="B675" s="67">
        <v>41669</v>
      </c>
      <c r="C675" s="68" t="s">
        <v>334</v>
      </c>
      <c r="D675" s="69"/>
      <c r="E675" s="73">
        <v>4</v>
      </c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73">
        <v>4</v>
      </c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  <c r="CB675" s="64"/>
      <c r="CC675" s="64"/>
      <c r="CD675" s="64"/>
      <c r="CE675" s="65">
        <f t="shared" si="30"/>
        <v>0</v>
      </c>
    </row>
    <row r="676" spans="1:83" ht="15.75" hidden="1" thickBot="1">
      <c r="A676" s="42" t="s">
        <v>9</v>
      </c>
      <c r="B676" s="67">
        <v>41669</v>
      </c>
      <c r="C676" s="68" t="s">
        <v>334</v>
      </c>
      <c r="D676" s="69"/>
      <c r="E676" s="73">
        <v>4</v>
      </c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73">
        <v>4</v>
      </c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5">
        <f t="shared" si="30"/>
        <v>0</v>
      </c>
    </row>
    <row r="677" spans="1:83" ht="15.75" hidden="1" thickBot="1">
      <c r="A677" s="42" t="s">
        <v>9</v>
      </c>
      <c r="B677" s="67">
        <v>41669</v>
      </c>
      <c r="C677" s="68" t="s">
        <v>334</v>
      </c>
      <c r="D677" s="69"/>
      <c r="E677" s="73">
        <v>4</v>
      </c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73">
        <v>4</v>
      </c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5">
        <f t="shared" si="30"/>
        <v>0</v>
      </c>
    </row>
    <row r="678" spans="1:83" ht="15.75" hidden="1" thickBot="1">
      <c r="A678" s="42" t="s">
        <v>9</v>
      </c>
      <c r="B678" s="67">
        <v>41669</v>
      </c>
      <c r="C678" s="68" t="s">
        <v>336</v>
      </c>
      <c r="D678" s="80" t="s">
        <v>360</v>
      </c>
      <c r="E678" s="73">
        <v>-16</v>
      </c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73">
        <v>-16</v>
      </c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  <c r="CB678" s="64"/>
      <c r="CC678" s="64"/>
      <c r="CD678" s="64"/>
      <c r="CE678" s="65">
        <f t="shared" si="30"/>
        <v>0</v>
      </c>
    </row>
    <row r="679" spans="1:83" ht="15.75" hidden="1" thickBot="1">
      <c r="A679" s="42" t="s">
        <v>9</v>
      </c>
      <c r="B679" s="67">
        <v>41670</v>
      </c>
      <c r="C679" s="68" t="s">
        <v>359</v>
      </c>
      <c r="D679" s="69"/>
      <c r="E679" s="73">
        <v>30.1</v>
      </c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73">
        <v>30.1</v>
      </c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5">
        <f t="shared" si="30"/>
        <v>0</v>
      </c>
    </row>
    <row r="680" spans="1:83" ht="15.75" hidden="1" thickBot="1">
      <c r="A680" s="77" t="s">
        <v>95</v>
      </c>
      <c r="B680" s="67">
        <v>41670</v>
      </c>
      <c r="C680" s="68" t="s">
        <v>207</v>
      </c>
      <c r="D680" s="69"/>
      <c r="E680" s="73">
        <v>-227</v>
      </c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101">
        <v>-227</v>
      </c>
      <c r="CE680" s="65">
        <f t="shared" si="30"/>
        <v>-227</v>
      </c>
    </row>
    <row r="681" spans="1:83" ht="15.75" hidden="1" thickBot="1">
      <c r="A681" s="42" t="s">
        <v>9</v>
      </c>
      <c r="B681" s="67">
        <v>41670</v>
      </c>
      <c r="C681" s="68" t="s">
        <v>257</v>
      </c>
      <c r="D681" s="69"/>
      <c r="E681" s="73">
        <v>227</v>
      </c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73">
        <v>227</v>
      </c>
      <c r="CD681" s="64"/>
      <c r="CE681" s="65">
        <f t="shared" si="30"/>
        <v>227</v>
      </c>
    </row>
    <row r="682" spans="1:83" ht="15.75" hidden="1" thickBot="1">
      <c r="A682" s="77" t="s">
        <v>95</v>
      </c>
      <c r="B682" s="67">
        <v>41670</v>
      </c>
      <c r="C682" s="68" t="s">
        <v>100</v>
      </c>
      <c r="D682" s="69"/>
      <c r="E682" s="89">
        <v>54</v>
      </c>
      <c r="F682" s="64"/>
      <c r="G682" s="64"/>
      <c r="H682" s="64"/>
      <c r="I682" s="64"/>
      <c r="J682" s="64"/>
      <c r="K682" s="64"/>
      <c r="L682" s="64"/>
      <c r="M682" s="64"/>
      <c r="N682" s="64"/>
      <c r="O682" s="89">
        <v>54</v>
      </c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  <c r="CB682" s="64"/>
      <c r="CC682" s="64"/>
      <c r="CD682" s="64"/>
      <c r="CE682" s="65">
        <f t="shared" si="30"/>
        <v>0</v>
      </c>
    </row>
    <row r="683" spans="1:83" ht="15.75" hidden="1" thickBot="1">
      <c r="A683" s="77" t="s">
        <v>95</v>
      </c>
      <c r="B683" s="67">
        <v>41670</v>
      </c>
      <c r="C683" s="68" t="s">
        <v>101</v>
      </c>
      <c r="D683" s="69"/>
      <c r="E683" s="89">
        <v>51</v>
      </c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89">
        <v>51</v>
      </c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5">
        <f t="shared" si="30"/>
        <v>0</v>
      </c>
    </row>
    <row r="684" spans="1:83" ht="18.75" hidden="1" thickBot="1">
      <c r="A684" s="39" t="s">
        <v>10</v>
      </c>
      <c r="B684" s="67">
        <v>41698</v>
      </c>
      <c r="C684" s="68" t="s">
        <v>906</v>
      </c>
      <c r="D684" s="80" t="s">
        <v>357</v>
      </c>
      <c r="E684" s="89">
        <v>-948.63</v>
      </c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9">
        <v>-404.49536699466682</v>
      </c>
      <c r="AJ684" s="118"/>
      <c r="AK684" s="64"/>
      <c r="AL684" s="64"/>
      <c r="AM684" s="64"/>
      <c r="AN684" s="64"/>
      <c r="AO684" s="69">
        <v>-317.00205143609236</v>
      </c>
      <c r="AQ684" s="69">
        <v>-227.13258156924081</v>
      </c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5">
        <f t="shared" si="30"/>
        <v>0</v>
      </c>
    </row>
    <row r="685" spans="1:83" ht="15" customHeight="1" thickTop="1" thickBot="1">
      <c r="A685" s="10"/>
      <c r="B685" s="40"/>
      <c r="C685" s="41" t="s">
        <v>157</v>
      </c>
      <c r="D685" s="71"/>
      <c r="E685" s="81">
        <f t="shared" ref="E685:AK685" si="31">SUM(E596:E684)</f>
        <v>-3140.1999999999994</v>
      </c>
      <c r="F685" s="81">
        <f t="shared" si="31"/>
        <v>0</v>
      </c>
      <c r="G685" s="81">
        <f t="shared" si="31"/>
        <v>0</v>
      </c>
      <c r="H685" s="81">
        <f t="shared" si="31"/>
        <v>0</v>
      </c>
      <c r="I685" s="81">
        <f t="shared" si="31"/>
        <v>0</v>
      </c>
      <c r="J685" s="81">
        <f t="shared" si="31"/>
        <v>0</v>
      </c>
      <c r="K685" s="81">
        <f t="shared" si="31"/>
        <v>0</v>
      </c>
      <c r="L685" s="81">
        <f t="shared" si="31"/>
        <v>1818</v>
      </c>
      <c r="M685" s="81">
        <f t="shared" si="31"/>
        <v>1200</v>
      </c>
      <c r="N685" s="81">
        <f t="shared" si="31"/>
        <v>70</v>
      </c>
      <c r="O685" s="81">
        <f t="shared" si="31"/>
        <v>1236</v>
      </c>
      <c r="P685" s="81">
        <f t="shared" si="31"/>
        <v>437</v>
      </c>
      <c r="Q685" s="81">
        <f t="shared" si="31"/>
        <v>0</v>
      </c>
      <c r="R685" s="81">
        <f t="shared" si="31"/>
        <v>0</v>
      </c>
      <c r="S685" s="81">
        <f t="shared" si="31"/>
        <v>0</v>
      </c>
      <c r="T685" s="81">
        <f t="shared" si="31"/>
        <v>0</v>
      </c>
      <c r="U685" s="81">
        <f t="shared" si="31"/>
        <v>0</v>
      </c>
      <c r="V685" s="81">
        <f t="shared" si="31"/>
        <v>0</v>
      </c>
      <c r="W685" s="81">
        <f t="shared" si="31"/>
        <v>108</v>
      </c>
      <c r="X685" s="81">
        <f t="shared" si="31"/>
        <v>0</v>
      </c>
      <c r="Y685" s="81">
        <f t="shared" si="31"/>
        <v>0</v>
      </c>
      <c r="Z685" s="81">
        <f t="shared" si="31"/>
        <v>0</v>
      </c>
      <c r="AA685" s="81">
        <f t="shared" si="31"/>
        <v>0</v>
      </c>
      <c r="AB685" s="81">
        <f t="shared" si="31"/>
        <v>0</v>
      </c>
      <c r="AC685" s="81">
        <f t="shared" si="31"/>
        <v>44.45</v>
      </c>
      <c r="AD685" s="81">
        <f t="shared" si="31"/>
        <v>0</v>
      </c>
      <c r="AE685" s="81">
        <f t="shared" si="31"/>
        <v>1200</v>
      </c>
      <c r="AF685" s="81">
        <f t="shared" ref="AF685" si="32">SUM(AF596:AF684)</f>
        <v>0</v>
      </c>
      <c r="AG685" s="81">
        <f t="shared" ref="AG685" si="33">SUM(AG596:AG684)</f>
        <v>0</v>
      </c>
      <c r="AH685" s="81">
        <f t="shared" ref="AH685" si="34">SUM(AH596:AH684)</f>
        <v>-938.62</v>
      </c>
      <c r="AI685" s="81">
        <f>SUM(AI596:AI684)</f>
        <v>-578.91536699466678</v>
      </c>
      <c r="AJ685" s="81">
        <f t="shared" si="31"/>
        <v>0</v>
      </c>
      <c r="AK685" s="81">
        <f t="shared" si="31"/>
        <v>0</v>
      </c>
      <c r="AL685" s="81">
        <f t="shared" ref="AL685:BQ685" si="35">SUM(AL596:AL684)</f>
        <v>0</v>
      </c>
      <c r="AM685" s="81">
        <f t="shared" si="35"/>
        <v>0</v>
      </c>
      <c r="AN685" s="81">
        <f t="shared" si="35"/>
        <v>-715.83680000000004</v>
      </c>
      <c r="AO685" s="81">
        <f>SUM(AO596:AO684)</f>
        <v>-461.31205143609236</v>
      </c>
      <c r="AP685" s="81">
        <f>SUM(AP596:AP684)</f>
        <v>-526.54319999999996</v>
      </c>
      <c r="AQ685" s="81">
        <f>SUM(AQ596:AQ684)</f>
        <v>-330.53258156924085</v>
      </c>
      <c r="AR685" s="81">
        <f t="shared" si="35"/>
        <v>0</v>
      </c>
      <c r="AS685" s="81">
        <f t="shared" si="35"/>
        <v>0</v>
      </c>
      <c r="AT685" s="81">
        <f t="shared" si="35"/>
        <v>0</v>
      </c>
      <c r="AU685" s="81">
        <f t="shared" si="35"/>
        <v>0</v>
      </c>
      <c r="AV685" s="81">
        <f t="shared" si="35"/>
        <v>0</v>
      </c>
      <c r="AW685" s="81">
        <f t="shared" si="35"/>
        <v>0</v>
      </c>
      <c r="AX685" s="81">
        <f t="shared" si="35"/>
        <v>0</v>
      </c>
      <c r="AY685" s="81">
        <f t="shared" si="35"/>
        <v>0</v>
      </c>
      <c r="AZ685" s="81">
        <f t="shared" si="35"/>
        <v>0</v>
      </c>
      <c r="BA685" s="81">
        <f t="shared" si="35"/>
        <v>0</v>
      </c>
      <c r="BB685" s="81">
        <f t="shared" si="35"/>
        <v>0</v>
      </c>
      <c r="BC685" s="81">
        <f t="shared" si="35"/>
        <v>0</v>
      </c>
      <c r="BD685" s="81">
        <f t="shared" si="35"/>
        <v>0</v>
      </c>
      <c r="BE685" s="81">
        <f t="shared" si="35"/>
        <v>0</v>
      </c>
      <c r="BF685" s="81">
        <f t="shared" si="35"/>
        <v>-436</v>
      </c>
      <c r="BG685" s="81">
        <f t="shared" si="35"/>
        <v>0</v>
      </c>
      <c r="BH685" s="81">
        <f t="shared" si="35"/>
        <v>-4417.2</v>
      </c>
      <c r="BI685" s="81">
        <f t="shared" si="35"/>
        <v>0</v>
      </c>
      <c r="BJ685" s="81">
        <f t="shared" si="35"/>
        <v>-145.19999999999999</v>
      </c>
      <c r="BK685" s="81">
        <f t="shared" si="35"/>
        <v>0</v>
      </c>
      <c r="BL685" s="81">
        <f t="shared" si="35"/>
        <v>0</v>
      </c>
      <c r="BM685" s="81">
        <f t="shared" si="35"/>
        <v>0</v>
      </c>
      <c r="BN685" s="81">
        <f t="shared" si="35"/>
        <v>-0.5</v>
      </c>
      <c r="BO685" s="81">
        <f t="shared" si="35"/>
        <v>-17.5</v>
      </c>
      <c r="BP685" s="81">
        <f t="shared" si="35"/>
        <v>1.1099999999999999</v>
      </c>
      <c r="BQ685" s="81">
        <f t="shared" si="35"/>
        <v>-3.4300000000000006</v>
      </c>
      <c r="BR685" s="81">
        <f t="shared" ref="BR685:BY685" si="36">SUM(BR596:BR684)</f>
        <v>0</v>
      </c>
      <c r="BS685" s="81">
        <f t="shared" si="36"/>
        <v>0</v>
      </c>
      <c r="BT685" s="81">
        <f t="shared" si="36"/>
        <v>-9.25</v>
      </c>
      <c r="BU685" s="81">
        <f t="shared" si="36"/>
        <v>-667.92</v>
      </c>
      <c r="BV685" s="81">
        <f t="shared" si="36"/>
        <v>-50</v>
      </c>
      <c r="BW685" s="81">
        <f t="shared" si="36"/>
        <v>-60</v>
      </c>
      <c r="BX685" s="81">
        <f t="shared" si="36"/>
        <v>0</v>
      </c>
      <c r="BY685" s="81">
        <f t="shared" si="36"/>
        <v>104</v>
      </c>
      <c r="BZ685" s="63">
        <f>SUM(F685:AF685)</f>
        <v>6113.45</v>
      </c>
      <c r="CA685" s="63">
        <f>SUM(AG685:BX685)</f>
        <v>-9357.65</v>
      </c>
      <c r="CB685" s="81">
        <f>SUM(CB596:CB684)</f>
        <v>0</v>
      </c>
      <c r="CC685" s="81">
        <f>SUM(CC596:CC684)</f>
        <v>267</v>
      </c>
      <c r="CD685" s="81">
        <f>SUM(CD596:CD684)</f>
        <v>-267</v>
      </c>
      <c r="CE685" s="127">
        <f>E685-SUM(F685:BY685)</f>
        <v>0</v>
      </c>
    </row>
    <row r="686" spans="1:83" ht="15.75" hidden="1" thickTop="1">
      <c r="A686" s="39" t="s">
        <v>10</v>
      </c>
      <c r="B686" s="67">
        <v>41674</v>
      </c>
      <c r="C686" s="68" t="s">
        <v>80</v>
      </c>
      <c r="D686" s="69"/>
      <c r="E686" s="69">
        <v>3000</v>
      </c>
      <c r="F686" s="64"/>
      <c r="G686" s="64"/>
      <c r="H686" s="64"/>
      <c r="I686" s="64"/>
      <c r="J686" s="64"/>
      <c r="K686" s="64"/>
      <c r="L686" s="69">
        <v>1764</v>
      </c>
      <c r="M686" s="64"/>
      <c r="N686" s="64"/>
      <c r="O686" s="69">
        <v>940</v>
      </c>
      <c r="P686" s="69">
        <v>296</v>
      </c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5">
        <f t="shared" ref="CE686:CE735" si="37">E686-SUM(F686:BY686)</f>
        <v>0</v>
      </c>
    </row>
    <row r="687" spans="1:83" ht="15" customHeight="1" thickTop="1">
      <c r="A687" s="39" t="s">
        <v>10</v>
      </c>
      <c r="B687" s="67">
        <v>41674</v>
      </c>
      <c r="C687" s="68" t="s">
        <v>310</v>
      </c>
      <c r="D687" s="80" t="s">
        <v>290</v>
      </c>
      <c r="E687" s="69">
        <v>-22.25</v>
      </c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9">
        <v>-22.25</v>
      </c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5">
        <f t="shared" si="37"/>
        <v>0</v>
      </c>
    </row>
    <row r="688" spans="1:83" ht="15" hidden="1" customHeight="1">
      <c r="A688" s="39" t="s">
        <v>10</v>
      </c>
      <c r="B688" s="67">
        <v>41674</v>
      </c>
      <c r="C688" s="68" t="s">
        <v>313</v>
      </c>
      <c r="D688" s="80" t="s">
        <v>290</v>
      </c>
      <c r="E688" s="69">
        <v>-4.67</v>
      </c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9">
        <v>-4.67</v>
      </c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5">
        <f t="shared" si="37"/>
        <v>0</v>
      </c>
    </row>
    <row r="689" spans="1:83" ht="15" hidden="1" customHeight="1">
      <c r="A689" s="39" t="s">
        <v>10</v>
      </c>
      <c r="B689" s="67">
        <v>41674</v>
      </c>
      <c r="C689" s="68" t="s">
        <v>363</v>
      </c>
      <c r="D689" s="80" t="s">
        <v>361</v>
      </c>
      <c r="E689" s="69">
        <v>-70</v>
      </c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9">
        <v>-70</v>
      </c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5">
        <f t="shared" si="37"/>
        <v>0</v>
      </c>
    </row>
    <row r="690" spans="1:83" ht="15" hidden="1" customHeight="1">
      <c r="A690" s="39" t="s">
        <v>10</v>
      </c>
      <c r="B690" s="67">
        <v>41674</v>
      </c>
      <c r="C690" s="68" t="s">
        <v>311</v>
      </c>
      <c r="D690" s="80" t="s">
        <v>290</v>
      </c>
      <c r="E690" s="69">
        <v>-0.25</v>
      </c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9">
        <v>-0.25</v>
      </c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5">
        <f t="shared" si="37"/>
        <v>0</v>
      </c>
    </row>
    <row r="691" spans="1:83" ht="15" hidden="1" customHeight="1">
      <c r="A691" s="77" t="s">
        <v>95</v>
      </c>
      <c r="B691" s="67">
        <v>41675</v>
      </c>
      <c r="C691" s="68" t="s">
        <v>350</v>
      </c>
      <c r="D691" s="69"/>
      <c r="E691" s="89">
        <v>32</v>
      </c>
      <c r="F691" s="64"/>
      <c r="G691" s="64"/>
      <c r="H691" s="64"/>
      <c r="I691" s="64"/>
      <c r="J691" s="64"/>
      <c r="K691" s="64"/>
      <c r="L691" s="64"/>
      <c r="M691" s="64"/>
      <c r="N691" s="64"/>
      <c r="O691" s="89">
        <v>32</v>
      </c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5">
        <f t="shared" si="37"/>
        <v>0</v>
      </c>
    </row>
    <row r="692" spans="1:83" ht="15" hidden="1" customHeight="1">
      <c r="A692" s="77" t="s">
        <v>95</v>
      </c>
      <c r="B692" s="67">
        <v>41677</v>
      </c>
      <c r="C692" s="68" t="s">
        <v>334</v>
      </c>
      <c r="D692" s="69"/>
      <c r="E692" s="89">
        <v>4</v>
      </c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89">
        <v>4</v>
      </c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5">
        <f t="shared" si="37"/>
        <v>0</v>
      </c>
    </row>
    <row r="693" spans="1:83" ht="15" hidden="1" customHeight="1">
      <c r="A693" s="39" t="s">
        <v>10</v>
      </c>
      <c r="B693" s="67">
        <v>41681</v>
      </c>
      <c r="C693" s="68" t="s">
        <v>82</v>
      </c>
      <c r="D693" s="80" t="s">
        <v>270</v>
      </c>
      <c r="E693" s="69">
        <v>-72</v>
      </c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9">
        <v>-72</v>
      </c>
      <c r="BZ693" s="64"/>
      <c r="CA693" s="64"/>
      <c r="CB693" s="64"/>
      <c r="CC693" s="64"/>
      <c r="CD693" s="64"/>
      <c r="CE693" s="65">
        <f t="shared" si="37"/>
        <v>0</v>
      </c>
    </row>
    <row r="694" spans="1:83" ht="15" customHeight="1">
      <c r="A694" s="39" t="s">
        <v>10</v>
      </c>
      <c r="B694" s="67">
        <v>41681</v>
      </c>
      <c r="C694" s="68" t="s">
        <v>695</v>
      </c>
      <c r="D694" s="80" t="s">
        <v>271</v>
      </c>
      <c r="E694" s="69">
        <v>-9</v>
      </c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9">
        <v>-9</v>
      </c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5">
        <f t="shared" si="37"/>
        <v>0</v>
      </c>
    </row>
    <row r="695" spans="1:83" ht="15" hidden="1" customHeight="1">
      <c r="A695" s="39" t="s">
        <v>10</v>
      </c>
      <c r="B695" s="67">
        <v>41681</v>
      </c>
      <c r="C695" s="68" t="s">
        <v>84</v>
      </c>
      <c r="D695" s="80" t="s">
        <v>271</v>
      </c>
      <c r="E695" s="69">
        <v>-2.12</v>
      </c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9">
        <v>-2.12</v>
      </c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5">
        <f t="shared" si="37"/>
        <v>0</v>
      </c>
    </row>
    <row r="696" spans="1:83" ht="15" hidden="1" customHeight="1">
      <c r="A696" s="39" t="s">
        <v>10</v>
      </c>
      <c r="B696" s="67">
        <v>41681</v>
      </c>
      <c r="C696" s="68" t="s">
        <v>85</v>
      </c>
      <c r="D696" s="80" t="s">
        <v>271</v>
      </c>
      <c r="E696" s="69">
        <v>-1.1100000000000001</v>
      </c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9">
        <v>-1.1100000000000001</v>
      </c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5">
        <f t="shared" si="37"/>
        <v>0</v>
      </c>
    </row>
    <row r="697" spans="1:83" ht="15" hidden="1" customHeight="1">
      <c r="A697" s="39" t="s">
        <v>10</v>
      </c>
      <c r="B697" s="67">
        <v>41681</v>
      </c>
      <c r="C697" s="68" t="s">
        <v>366</v>
      </c>
      <c r="D697" s="80" t="s">
        <v>649</v>
      </c>
      <c r="E697" s="69">
        <v>-1082.28</v>
      </c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9">
        <v>-1082.28</v>
      </c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5">
        <f t="shared" si="37"/>
        <v>0</v>
      </c>
    </row>
    <row r="698" spans="1:83" hidden="1">
      <c r="A698" s="39" t="s">
        <v>10</v>
      </c>
      <c r="B698" s="67">
        <v>41681</v>
      </c>
      <c r="C698" s="68" t="s">
        <v>311</v>
      </c>
      <c r="D698" s="80" t="s">
        <v>290</v>
      </c>
      <c r="E698" s="69">
        <v>-0.25</v>
      </c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9">
        <v>-0.25</v>
      </c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5">
        <f t="shared" si="37"/>
        <v>0</v>
      </c>
    </row>
    <row r="699" spans="1:83" hidden="1">
      <c r="A699" s="77" t="s">
        <v>95</v>
      </c>
      <c r="B699" s="67">
        <v>41681</v>
      </c>
      <c r="C699" s="68" t="s">
        <v>334</v>
      </c>
      <c r="D699" s="69"/>
      <c r="E699" s="89">
        <v>4</v>
      </c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89">
        <v>4</v>
      </c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5">
        <f t="shared" si="37"/>
        <v>0</v>
      </c>
    </row>
    <row r="700" spans="1:83" hidden="1">
      <c r="A700" s="77" t="s">
        <v>95</v>
      </c>
      <c r="B700" s="67">
        <v>41681</v>
      </c>
      <c r="C700" s="68" t="s">
        <v>781</v>
      </c>
      <c r="D700" s="69"/>
      <c r="E700" s="89">
        <v>24</v>
      </c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89">
        <v>24</v>
      </c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5">
        <f t="shared" si="37"/>
        <v>0</v>
      </c>
    </row>
    <row r="701" spans="1:83" hidden="1">
      <c r="A701" s="77" t="s">
        <v>95</v>
      </c>
      <c r="B701" s="67">
        <v>41682</v>
      </c>
      <c r="C701" s="68" t="s">
        <v>334</v>
      </c>
      <c r="D701" s="69"/>
      <c r="E701" s="89">
        <v>4</v>
      </c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89">
        <v>4</v>
      </c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5">
        <f t="shared" si="37"/>
        <v>0</v>
      </c>
    </row>
    <row r="702" spans="1:83" hidden="1">
      <c r="A702" s="77" t="s">
        <v>95</v>
      </c>
      <c r="B702" s="67">
        <v>41682</v>
      </c>
      <c r="C702" s="68" t="s">
        <v>334</v>
      </c>
      <c r="D702" s="69"/>
      <c r="E702" s="89">
        <v>4</v>
      </c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89">
        <v>4</v>
      </c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5">
        <f t="shared" si="37"/>
        <v>0</v>
      </c>
    </row>
    <row r="703" spans="1:83" hidden="1">
      <c r="A703" s="77" t="s">
        <v>95</v>
      </c>
      <c r="B703" s="67">
        <v>41682</v>
      </c>
      <c r="C703" s="68" t="s">
        <v>780</v>
      </c>
      <c r="D703" s="69"/>
      <c r="E703" s="89">
        <v>8.5</v>
      </c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89">
        <v>8.5</v>
      </c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5">
        <f t="shared" si="37"/>
        <v>0</v>
      </c>
    </row>
    <row r="704" spans="1:83" hidden="1">
      <c r="A704" s="39" t="s">
        <v>10</v>
      </c>
      <c r="B704" s="67">
        <v>41684</v>
      </c>
      <c r="C704" s="68" t="s">
        <v>650</v>
      </c>
      <c r="D704" s="80" t="s">
        <v>655</v>
      </c>
      <c r="E704" s="69">
        <v>-236.24</v>
      </c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9">
        <v>-236.24</v>
      </c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5">
        <f t="shared" si="37"/>
        <v>0</v>
      </c>
    </row>
    <row r="705" spans="1:83" hidden="1">
      <c r="A705" s="39" t="s">
        <v>10</v>
      </c>
      <c r="B705" s="67">
        <v>41684</v>
      </c>
      <c r="C705" s="68" t="s">
        <v>311</v>
      </c>
      <c r="D705" s="80" t="s">
        <v>290</v>
      </c>
      <c r="E705" s="69">
        <v>-0.25</v>
      </c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9">
        <v>-0.25</v>
      </c>
      <c r="BO705" s="64"/>
      <c r="BP705" s="64"/>
      <c r="BQ705" s="64"/>
      <c r="BR705" s="64"/>
      <c r="BS705" s="64"/>
      <c r="BT705" s="64"/>
      <c r="BU705" s="64"/>
      <c r="BV705" s="64"/>
      <c r="BW705" s="64"/>
      <c r="BX705" s="64"/>
      <c r="BY705" s="64"/>
      <c r="BZ705" s="64"/>
      <c r="CA705" s="64"/>
      <c r="CB705" s="64"/>
      <c r="CC705" s="64"/>
      <c r="CD705" s="64"/>
      <c r="CE705" s="65">
        <f t="shared" si="37"/>
        <v>0</v>
      </c>
    </row>
    <row r="706" spans="1:83" hidden="1">
      <c r="A706" s="77" t="s">
        <v>95</v>
      </c>
      <c r="B706" s="67">
        <v>41686</v>
      </c>
      <c r="C706" s="68" t="s">
        <v>373</v>
      </c>
      <c r="D706" s="69"/>
      <c r="E706" s="89">
        <v>51</v>
      </c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89">
        <v>51</v>
      </c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64"/>
      <c r="BX706" s="64"/>
      <c r="BY706" s="64"/>
      <c r="BZ706" s="64"/>
      <c r="CA706" s="64"/>
      <c r="CB706" s="64"/>
      <c r="CC706" s="64"/>
      <c r="CD706" s="64"/>
      <c r="CE706" s="65">
        <f t="shared" si="37"/>
        <v>0</v>
      </c>
    </row>
    <row r="707" spans="1:83" hidden="1">
      <c r="A707" s="39" t="s">
        <v>10</v>
      </c>
      <c r="B707" s="67">
        <v>41687</v>
      </c>
      <c r="C707" s="68" t="s">
        <v>365</v>
      </c>
      <c r="D707" s="80" t="s">
        <v>656</v>
      </c>
      <c r="E707" s="69">
        <v>-72.599999999999994</v>
      </c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9">
        <v>-72.599999999999994</v>
      </c>
      <c r="BK707" s="64"/>
      <c r="BL707" s="64"/>
      <c r="BM707" s="64"/>
      <c r="BN707" s="64"/>
      <c r="BO707" s="64"/>
      <c r="BP707" s="64"/>
      <c r="BQ707" s="64"/>
      <c r="BR707" s="64"/>
      <c r="BS707" s="64"/>
      <c r="BT707" s="64"/>
      <c r="BU707" s="64"/>
      <c r="BV707" s="64"/>
      <c r="BW707" s="64"/>
      <c r="BX707" s="64"/>
      <c r="BY707" s="64"/>
      <c r="BZ707" s="64"/>
      <c r="CA707" s="64"/>
      <c r="CB707" s="64"/>
      <c r="CC707" s="64"/>
      <c r="CD707" s="64"/>
      <c r="CE707" s="65">
        <f t="shared" si="37"/>
        <v>0</v>
      </c>
    </row>
    <row r="708" spans="1:83" hidden="1">
      <c r="A708" s="39" t="s">
        <v>10</v>
      </c>
      <c r="B708" s="67">
        <v>41687</v>
      </c>
      <c r="C708" s="68" t="s">
        <v>312</v>
      </c>
      <c r="D708" s="80" t="s">
        <v>657</v>
      </c>
      <c r="E708" s="69">
        <v>-63.08</v>
      </c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S708" s="64"/>
      <c r="AT708" s="64"/>
      <c r="AU708" s="64"/>
      <c r="AV708" s="64"/>
      <c r="AW708" s="64"/>
      <c r="AX708" s="64"/>
      <c r="AY708" s="69">
        <v>-15.37</v>
      </c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  <c r="BO708" s="64"/>
      <c r="BP708" s="64"/>
      <c r="BQ708" s="64"/>
      <c r="BR708" s="64"/>
      <c r="BS708" s="64"/>
      <c r="BT708" s="64"/>
      <c r="BU708" s="64"/>
      <c r="BV708" s="69">
        <v>-47.71</v>
      </c>
      <c r="BW708" s="64"/>
      <c r="BX708" s="64"/>
      <c r="BY708" s="64"/>
      <c r="BZ708" s="64"/>
      <c r="CA708" s="64"/>
      <c r="CB708" s="64"/>
      <c r="CC708" s="64"/>
      <c r="CD708" s="64"/>
      <c r="CE708" s="65">
        <f t="shared" si="37"/>
        <v>0</v>
      </c>
    </row>
    <row r="709" spans="1:83" ht="15" hidden="1" customHeight="1">
      <c r="A709" s="39" t="s">
        <v>10</v>
      </c>
      <c r="B709" s="67">
        <v>41696</v>
      </c>
      <c r="C709" s="68" t="s">
        <v>365</v>
      </c>
      <c r="D709" s="80" t="s">
        <v>658</v>
      </c>
      <c r="E709" s="69">
        <v>-157.30000000000001</v>
      </c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9">
        <v>-157.30000000000001</v>
      </c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  <c r="CB709" s="64"/>
      <c r="CC709" s="64"/>
      <c r="CD709" s="64"/>
      <c r="CE709" s="65">
        <f t="shared" si="37"/>
        <v>0</v>
      </c>
    </row>
    <row r="710" spans="1:83" ht="15" hidden="1" customHeight="1">
      <c r="A710" s="39" t="s">
        <v>10</v>
      </c>
      <c r="B710" s="67">
        <v>41696</v>
      </c>
      <c r="C710" s="68" t="s">
        <v>362</v>
      </c>
      <c r="D710" s="80" t="s">
        <v>659</v>
      </c>
      <c r="E710" s="69">
        <v>-17.32</v>
      </c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9">
        <v>-17.32</v>
      </c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5">
        <f t="shared" si="37"/>
        <v>0</v>
      </c>
    </row>
    <row r="711" spans="1:83" ht="15" hidden="1" customHeight="1">
      <c r="A711" s="39" t="s">
        <v>10</v>
      </c>
      <c r="B711" s="67">
        <v>41697</v>
      </c>
      <c r="C711" s="68" t="s">
        <v>82</v>
      </c>
      <c r="D711" s="80" t="s">
        <v>270</v>
      </c>
      <c r="E711" s="69">
        <v>-18</v>
      </c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9">
        <v>-18</v>
      </c>
      <c r="BZ711" s="64"/>
      <c r="CA711" s="64"/>
      <c r="CB711" s="64"/>
      <c r="CC711" s="64"/>
      <c r="CD711" s="64"/>
      <c r="CE711" s="65">
        <f t="shared" si="37"/>
        <v>0</v>
      </c>
    </row>
    <row r="712" spans="1:83" ht="15" customHeight="1" thickBot="1">
      <c r="A712" s="39" t="s">
        <v>10</v>
      </c>
      <c r="B712" s="67">
        <v>41697</v>
      </c>
      <c r="C712" s="68" t="s">
        <v>695</v>
      </c>
      <c r="D712" s="80" t="s">
        <v>271</v>
      </c>
      <c r="E712" s="69">
        <v>-3</v>
      </c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9">
        <v>-3</v>
      </c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5">
        <f t="shared" si="37"/>
        <v>0</v>
      </c>
    </row>
    <row r="713" spans="1:83" ht="15" hidden="1" customHeight="1">
      <c r="A713" s="39" t="s">
        <v>10</v>
      </c>
      <c r="B713" s="67">
        <v>41697</v>
      </c>
      <c r="C713" s="68" t="s">
        <v>84</v>
      </c>
      <c r="D713" s="80" t="s">
        <v>271</v>
      </c>
      <c r="E713" s="69">
        <v>-0.71</v>
      </c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9">
        <v>-0.71</v>
      </c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  <c r="CB713" s="64"/>
      <c r="CC713" s="64"/>
      <c r="CD713" s="64"/>
      <c r="CE713" s="65">
        <f t="shared" si="37"/>
        <v>0</v>
      </c>
    </row>
    <row r="714" spans="1:83" ht="15" hidden="1" customHeight="1">
      <c r="A714" s="39" t="s">
        <v>10</v>
      </c>
      <c r="B714" s="67">
        <v>41697</v>
      </c>
      <c r="C714" s="68" t="s">
        <v>85</v>
      </c>
      <c r="D714" s="80" t="s">
        <v>271</v>
      </c>
      <c r="E714" s="69">
        <v>-0.37</v>
      </c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9">
        <v>-0.37</v>
      </c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  <c r="CB714" s="64"/>
      <c r="CC714" s="64"/>
      <c r="CD714" s="64"/>
      <c r="CE714" s="65">
        <f t="shared" si="37"/>
        <v>0</v>
      </c>
    </row>
    <row r="715" spans="1:83" ht="15" hidden="1" customHeight="1">
      <c r="A715" s="39" t="s">
        <v>10</v>
      </c>
      <c r="B715" s="67">
        <v>41697</v>
      </c>
      <c r="C715" s="68" t="s">
        <v>651</v>
      </c>
      <c r="D715" s="80" t="s">
        <v>660</v>
      </c>
      <c r="E715" s="69">
        <v>-447.16</v>
      </c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9">
        <v>-447.16</v>
      </c>
      <c r="BW715" s="64"/>
      <c r="BX715" s="64"/>
      <c r="BY715" s="64"/>
      <c r="BZ715" s="64"/>
      <c r="CA715" s="64"/>
      <c r="CB715" s="64"/>
      <c r="CC715" s="64"/>
      <c r="CD715" s="64"/>
      <c r="CE715" s="65">
        <f t="shared" si="37"/>
        <v>0</v>
      </c>
    </row>
    <row r="716" spans="1:83" ht="15" hidden="1" customHeight="1">
      <c r="A716" s="39" t="s">
        <v>10</v>
      </c>
      <c r="B716" s="67">
        <v>41697</v>
      </c>
      <c r="C716" s="68" t="s">
        <v>311</v>
      </c>
      <c r="D716" s="80" t="s">
        <v>290</v>
      </c>
      <c r="E716" s="69">
        <v>-0.25</v>
      </c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9">
        <v>-0.25</v>
      </c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  <c r="CB716" s="64"/>
      <c r="CC716" s="64"/>
      <c r="CD716" s="64"/>
      <c r="CE716" s="65">
        <f t="shared" si="37"/>
        <v>0</v>
      </c>
    </row>
    <row r="717" spans="1:83" ht="15.75" hidden="1" thickBot="1">
      <c r="A717" s="39" t="s">
        <v>10</v>
      </c>
      <c r="B717" s="67">
        <v>41697</v>
      </c>
      <c r="C717" s="68" t="s">
        <v>316</v>
      </c>
      <c r="D717" s="80" t="s">
        <v>661</v>
      </c>
      <c r="E717" s="69">
        <v>-637.24</v>
      </c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9">
        <f>E717*0.5</f>
        <v>-318.62</v>
      </c>
      <c r="AI717" s="64"/>
      <c r="AJ717" s="64"/>
      <c r="AK717" s="64"/>
      <c r="AL717" s="64"/>
      <c r="AM717" s="64"/>
      <c r="AN717" s="69">
        <f>E717*0.5</f>
        <v>-318.62</v>
      </c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5">
        <f t="shared" si="37"/>
        <v>0</v>
      </c>
    </row>
    <row r="718" spans="1:83" ht="15.75" hidden="1" thickBot="1">
      <c r="A718" s="39" t="s">
        <v>10</v>
      </c>
      <c r="B718" s="67">
        <v>41697</v>
      </c>
      <c r="C718" s="68" t="s">
        <v>317</v>
      </c>
      <c r="D718" s="80" t="s">
        <v>661</v>
      </c>
      <c r="E718" s="69">
        <v>-923.76</v>
      </c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9">
        <f>E718*0.43</f>
        <v>-397.21679999999998</v>
      </c>
      <c r="AP718" s="69">
        <f>E718*0.57</f>
        <v>-526.54319999999996</v>
      </c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5">
        <f t="shared" si="37"/>
        <v>0</v>
      </c>
    </row>
    <row r="719" spans="1:83" ht="15.75" hidden="1" thickBot="1">
      <c r="A719" s="39" t="s">
        <v>10</v>
      </c>
      <c r="B719" s="67">
        <v>41697</v>
      </c>
      <c r="C719" s="68" t="s">
        <v>318</v>
      </c>
      <c r="D719" s="80" t="s">
        <v>661</v>
      </c>
      <c r="E719" s="69">
        <v>-32</v>
      </c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9">
        <v>-32</v>
      </c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  <c r="CB719" s="64"/>
      <c r="CC719" s="64"/>
      <c r="CD719" s="64"/>
      <c r="CE719" s="65">
        <f t="shared" si="37"/>
        <v>0</v>
      </c>
    </row>
    <row r="720" spans="1:83" ht="15.75" hidden="1" thickBot="1">
      <c r="A720" s="39" t="s">
        <v>10</v>
      </c>
      <c r="B720" s="67">
        <v>41697</v>
      </c>
      <c r="C720" s="68" t="s">
        <v>319</v>
      </c>
      <c r="D720" s="80" t="s">
        <v>661</v>
      </c>
      <c r="E720" s="69">
        <v>-80</v>
      </c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9">
        <v>-80</v>
      </c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  <c r="CB720" s="64"/>
      <c r="CC720" s="64"/>
      <c r="CD720" s="64"/>
      <c r="CE720" s="65">
        <f t="shared" si="37"/>
        <v>0</v>
      </c>
    </row>
    <row r="721" spans="1:83" ht="15.75" hidden="1" thickBot="1">
      <c r="A721" s="39" t="s">
        <v>10</v>
      </c>
      <c r="B721" s="67">
        <v>41697</v>
      </c>
      <c r="C721" s="68" t="s">
        <v>320</v>
      </c>
      <c r="D721" s="80" t="s">
        <v>661</v>
      </c>
      <c r="E721" s="69">
        <v>-200</v>
      </c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9">
        <v>-200</v>
      </c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  <c r="BO721" s="64"/>
      <c r="BP721" s="64"/>
      <c r="BQ721" s="64"/>
      <c r="BR721" s="64"/>
      <c r="BS721" s="64"/>
      <c r="BT721" s="64"/>
      <c r="BU721" s="64"/>
      <c r="BV721" s="64"/>
      <c r="BW721" s="64"/>
      <c r="BX721" s="64"/>
      <c r="BY721" s="64"/>
      <c r="BZ721" s="64"/>
      <c r="CA721" s="64"/>
      <c r="CB721" s="64"/>
      <c r="CC721" s="64"/>
      <c r="CD721" s="64"/>
      <c r="CE721" s="65">
        <f t="shared" si="37"/>
        <v>0</v>
      </c>
    </row>
    <row r="722" spans="1:83" ht="15.75" hidden="1" thickBot="1">
      <c r="A722" s="39" t="s">
        <v>10</v>
      </c>
      <c r="B722" s="67">
        <v>41697</v>
      </c>
      <c r="C722" s="68" t="s">
        <v>321</v>
      </c>
      <c r="D722" s="80" t="s">
        <v>661</v>
      </c>
      <c r="E722" s="69">
        <v>-80</v>
      </c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9">
        <v>-80</v>
      </c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  <c r="BO722" s="64"/>
      <c r="BP722" s="64"/>
      <c r="BQ722" s="64"/>
      <c r="BR722" s="64"/>
      <c r="BS722" s="64"/>
      <c r="BT722" s="64"/>
      <c r="BU722" s="64"/>
      <c r="BV722" s="64"/>
      <c r="BW722" s="64"/>
      <c r="BX722" s="64"/>
      <c r="BY722" s="64"/>
      <c r="BZ722" s="64"/>
      <c r="CA722" s="64"/>
      <c r="CB722" s="64"/>
      <c r="CC722" s="64"/>
      <c r="CD722" s="64"/>
      <c r="CE722" s="65">
        <f t="shared" si="37"/>
        <v>0</v>
      </c>
    </row>
    <row r="723" spans="1:83" ht="15.75" hidden="1" thickBot="1">
      <c r="A723" s="39" t="s">
        <v>10</v>
      </c>
      <c r="B723" s="67">
        <v>41697</v>
      </c>
      <c r="C723" s="68" t="s">
        <v>322</v>
      </c>
      <c r="D723" s="80" t="s">
        <v>661</v>
      </c>
      <c r="E723" s="69">
        <v>-80</v>
      </c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9">
        <v>-80</v>
      </c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  <c r="BO723" s="64"/>
      <c r="BP723" s="64"/>
      <c r="BQ723" s="64"/>
      <c r="BR723" s="64"/>
      <c r="BS723" s="64"/>
      <c r="BT723" s="64"/>
      <c r="BU723" s="64"/>
      <c r="BV723" s="64"/>
      <c r="BW723" s="64"/>
      <c r="BX723" s="64"/>
      <c r="BY723" s="64"/>
      <c r="BZ723" s="64"/>
      <c r="CA723" s="64"/>
      <c r="CB723" s="64"/>
      <c r="CC723" s="64"/>
      <c r="CD723" s="64"/>
      <c r="CE723" s="65">
        <f t="shared" si="37"/>
        <v>0</v>
      </c>
    </row>
    <row r="724" spans="1:83" ht="15.75" hidden="1" thickBot="1">
      <c r="A724" s="39" t="s">
        <v>10</v>
      </c>
      <c r="B724" s="67">
        <v>41697</v>
      </c>
      <c r="C724" s="68" t="s">
        <v>323</v>
      </c>
      <c r="D724" s="80" t="s">
        <v>661</v>
      </c>
      <c r="E724" s="69">
        <v>-100</v>
      </c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9">
        <v>-100</v>
      </c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5">
        <f t="shared" si="37"/>
        <v>0</v>
      </c>
    </row>
    <row r="725" spans="1:83" ht="15.75" hidden="1" thickBot="1">
      <c r="A725" s="39" t="s">
        <v>10</v>
      </c>
      <c r="B725" s="67">
        <v>41697</v>
      </c>
      <c r="C725" s="68" t="s">
        <v>697</v>
      </c>
      <c r="D725" s="80" t="s">
        <v>661</v>
      </c>
      <c r="E725" s="69">
        <v>-134.54</v>
      </c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9">
        <v>-134.54</v>
      </c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  <c r="CB725" s="64"/>
      <c r="CC725" s="64"/>
      <c r="CD725" s="64"/>
      <c r="CE725" s="65">
        <f t="shared" si="37"/>
        <v>0</v>
      </c>
    </row>
    <row r="726" spans="1:83" ht="15.75" hidden="1" thickBot="1">
      <c r="A726" s="39" t="s">
        <v>10</v>
      </c>
      <c r="B726" s="67">
        <v>41697</v>
      </c>
      <c r="C726" s="68" t="s">
        <v>653</v>
      </c>
      <c r="D726" s="80" t="s">
        <v>663</v>
      </c>
      <c r="E726" s="69">
        <v>-40.51</v>
      </c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9">
        <v>-40.51</v>
      </c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  <c r="CB726" s="64"/>
      <c r="CC726" s="64"/>
      <c r="CD726" s="64"/>
      <c r="CE726" s="65">
        <f t="shared" si="37"/>
        <v>0</v>
      </c>
    </row>
    <row r="727" spans="1:83" ht="15.75" hidden="1" thickBot="1">
      <c r="A727" s="39" t="s">
        <v>10</v>
      </c>
      <c r="B727" s="67">
        <v>41697</v>
      </c>
      <c r="C727" s="68" t="s">
        <v>311</v>
      </c>
      <c r="D727" s="80" t="s">
        <v>290</v>
      </c>
      <c r="E727" s="69">
        <v>-0.25</v>
      </c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9">
        <v>-0.25</v>
      </c>
      <c r="BO727" s="64"/>
      <c r="BP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  <c r="CB727" s="64"/>
      <c r="CC727" s="64"/>
      <c r="CD727" s="64"/>
      <c r="CE727" s="65">
        <f t="shared" si="37"/>
        <v>0</v>
      </c>
    </row>
    <row r="728" spans="1:83" ht="15.75" hidden="1" thickBot="1">
      <c r="A728" s="77" t="s">
        <v>95</v>
      </c>
      <c r="B728" s="67">
        <v>41697</v>
      </c>
      <c r="C728" s="68" t="s">
        <v>779</v>
      </c>
      <c r="D728" s="80"/>
      <c r="E728" s="89">
        <v>15</v>
      </c>
      <c r="F728" s="64"/>
      <c r="G728" s="64"/>
      <c r="H728" s="64"/>
      <c r="I728" s="64"/>
      <c r="J728" s="64"/>
      <c r="K728" s="64"/>
      <c r="L728" s="64"/>
      <c r="M728" s="64"/>
      <c r="N728" s="64"/>
      <c r="O728" s="89">
        <v>15</v>
      </c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5">
        <f t="shared" si="37"/>
        <v>0</v>
      </c>
    </row>
    <row r="729" spans="1:83" ht="15.75" hidden="1" thickBot="1">
      <c r="A729" s="77" t="s">
        <v>95</v>
      </c>
      <c r="B729" s="67">
        <v>41697</v>
      </c>
      <c r="C729" s="68" t="s">
        <v>752</v>
      </c>
      <c r="D729" s="80" t="s">
        <v>792</v>
      </c>
      <c r="E729" s="89">
        <v>-7.5</v>
      </c>
      <c r="F729" s="64"/>
      <c r="G729" s="64"/>
      <c r="H729" s="64"/>
      <c r="I729" s="64"/>
      <c r="J729" s="64"/>
      <c r="K729" s="64"/>
      <c r="L729" s="64"/>
      <c r="M729" s="64"/>
      <c r="N729" s="64"/>
      <c r="O729" s="100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9">
        <v>-7.5</v>
      </c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  <c r="CB729" s="64"/>
      <c r="CC729" s="64"/>
      <c r="CD729" s="64"/>
      <c r="CE729" s="65">
        <f t="shared" si="37"/>
        <v>0</v>
      </c>
    </row>
    <row r="730" spans="1:83" ht="15.75" hidden="1" thickBot="1">
      <c r="A730" s="77" t="s">
        <v>95</v>
      </c>
      <c r="B730" s="67">
        <v>41697</v>
      </c>
      <c r="C730" s="68" t="s">
        <v>782</v>
      </c>
      <c r="D730" s="80" t="s">
        <v>793</v>
      </c>
      <c r="E730" s="89">
        <v>-14.2</v>
      </c>
      <c r="F730" s="64"/>
      <c r="G730" s="64"/>
      <c r="H730" s="64"/>
      <c r="I730" s="64"/>
      <c r="J730" s="64"/>
      <c r="K730" s="64"/>
      <c r="L730" s="64"/>
      <c r="M730" s="64"/>
      <c r="N730" s="64"/>
      <c r="O730" s="100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89">
        <v>-14.2</v>
      </c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5">
        <f t="shared" si="37"/>
        <v>0</v>
      </c>
    </row>
    <row r="731" spans="1:83" ht="15.75" hidden="1" thickBot="1">
      <c r="A731" s="77" t="s">
        <v>95</v>
      </c>
      <c r="B731" s="67">
        <v>41697</v>
      </c>
      <c r="C731" s="68" t="s">
        <v>187</v>
      </c>
      <c r="D731" s="80"/>
      <c r="E731" s="89">
        <v>4</v>
      </c>
      <c r="F731" s="64"/>
      <c r="G731" s="64"/>
      <c r="H731" s="64"/>
      <c r="I731" s="64"/>
      <c r="J731" s="64"/>
      <c r="K731" s="64"/>
      <c r="L731" s="64"/>
      <c r="M731" s="64"/>
      <c r="N731" s="64"/>
      <c r="O731" s="100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89">
        <v>4</v>
      </c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  <c r="CB731" s="64"/>
      <c r="CC731" s="64"/>
      <c r="CD731" s="64"/>
      <c r="CE731" s="65">
        <f t="shared" si="37"/>
        <v>0</v>
      </c>
    </row>
    <row r="732" spans="1:83" ht="15.75" hidden="1" thickBot="1">
      <c r="A732" s="77" t="s">
        <v>95</v>
      </c>
      <c r="B732" s="67">
        <v>41698</v>
      </c>
      <c r="C732" s="68" t="s">
        <v>100</v>
      </c>
      <c r="D732" s="80"/>
      <c r="E732" s="89">
        <v>41</v>
      </c>
      <c r="F732" s="64"/>
      <c r="G732" s="64"/>
      <c r="H732" s="64"/>
      <c r="I732" s="64"/>
      <c r="J732" s="64"/>
      <c r="K732" s="64"/>
      <c r="L732" s="64"/>
      <c r="M732" s="64"/>
      <c r="N732" s="64"/>
      <c r="O732" s="89">
        <v>41</v>
      </c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  <c r="CB732" s="64"/>
      <c r="CC732" s="64"/>
      <c r="CD732" s="64"/>
      <c r="CE732" s="65">
        <f t="shared" si="37"/>
        <v>0</v>
      </c>
    </row>
    <row r="733" spans="1:83" ht="15.75" hidden="1" thickBot="1">
      <c r="A733" s="77" t="s">
        <v>95</v>
      </c>
      <c r="B733" s="67">
        <v>41698</v>
      </c>
      <c r="C733" s="68" t="s">
        <v>101</v>
      </c>
      <c r="D733" s="80"/>
      <c r="E733" s="89">
        <v>44</v>
      </c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89">
        <v>44</v>
      </c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  <c r="CB733" s="64"/>
      <c r="CC733" s="64"/>
      <c r="CD733" s="64"/>
      <c r="CE733" s="65">
        <f t="shared" si="37"/>
        <v>0</v>
      </c>
    </row>
    <row r="734" spans="1:83" ht="15.75" hidden="1" thickBot="1">
      <c r="A734" s="39" t="s">
        <v>10</v>
      </c>
      <c r="B734" s="67">
        <v>41701</v>
      </c>
      <c r="C734" s="68" t="s">
        <v>698</v>
      </c>
      <c r="D734" s="80" t="s">
        <v>661</v>
      </c>
      <c r="E734" s="69">
        <v>-20.6</v>
      </c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9">
        <v>-20.6</v>
      </c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  <c r="BO734" s="64"/>
      <c r="BP734" s="64"/>
      <c r="BQ734" s="64"/>
      <c r="BR734" s="64"/>
      <c r="BS734" s="64"/>
      <c r="BT734" s="64"/>
      <c r="BU734" s="64"/>
      <c r="BV734" s="64"/>
      <c r="BW734" s="64"/>
      <c r="BX734" s="64"/>
      <c r="BY734" s="64"/>
      <c r="BZ734" s="64"/>
      <c r="CA734" s="64"/>
      <c r="CB734" s="64"/>
      <c r="CC734" s="64"/>
      <c r="CD734" s="64"/>
      <c r="CE734" s="65">
        <f t="shared" si="37"/>
        <v>0</v>
      </c>
    </row>
    <row r="735" spans="1:83" ht="18.75" hidden="1" thickBot="1">
      <c r="A735" s="39" t="s">
        <v>10</v>
      </c>
      <c r="B735" s="67">
        <v>41729</v>
      </c>
      <c r="C735" s="68" t="s">
        <v>907</v>
      </c>
      <c r="D735" s="80" t="s">
        <v>662</v>
      </c>
      <c r="E735" s="69">
        <v>-558.66</v>
      </c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9">
        <v>-227.67498380605051</v>
      </c>
      <c r="AJ735" s="118"/>
      <c r="AK735" s="64"/>
      <c r="AL735" s="118"/>
      <c r="AM735" s="64"/>
      <c r="AN735" s="64"/>
      <c r="AO735" s="69">
        <v>-205.58297409875095</v>
      </c>
      <c r="AQ735" s="69">
        <v>-125.40204209519851</v>
      </c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  <c r="BO735" s="64"/>
      <c r="BP735" s="64"/>
      <c r="BQ735" s="64"/>
      <c r="BR735" s="64"/>
      <c r="BS735" s="64"/>
      <c r="BT735" s="64"/>
      <c r="BU735" s="64"/>
      <c r="BV735" s="64"/>
      <c r="BW735" s="64"/>
      <c r="BX735" s="64"/>
      <c r="BY735" s="64"/>
      <c r="BZ735" s="64"/>
      <c r="CA735" s="64"/>
      <c r="CB735" s="64"/>
      <c r="CC735" s="64"/>
      <c r="CD735" s="64"/>
      <c r="CE735" s="65">
        <f t="shared" si="37"/>
        <v>0</v>
      </c>
    </row>
    <row r="736" spans="1:83" ht="15" customHeight="1" thickTop="1" thickBot="1">
      <c r="A736" s="10"/>
      <c r="B736" s="40"/>
      <c r="C736" s="41" t="s">
        <v>158</v>
      </c>
      <c r="D736" s="71"/>
      <c r="E736" s="81">
        <f t="shared" ref="E736:AE736" si="38">SUM(E686:E735)</f>
        <v>-1953.9699999999998</v>
      </c>
      <c r="F736" s="81">
        <f t="shared" si="38"/>
        <v>0</v>
      </c>
      <c r="G736" s="81">
        <f t="shared" si="38"/>
        <v>0</v>
      </c>
      <c r="H736" s="81">
        <f t="shared" si="38"/>
        <v>0</v>
      </c>
      <c r="I736" s="81">
        <f t="shared" si="38"/>
        <v>0</v>
      </c>
      <c r="J736" s="81">
        <f t="shared" si="38"/>
        <v>0</v>
      </c>
      <c r="K736" s="81">
        <f t="shared" si="38"/>
        <v>0</v>
      </c>
      <c r="L736" s="81">
        <f t="shared" si="38"/>
        <v>1764</v>
      </c>
      <c r="M736" s="81">
        <f t="shared" si="38"/>
        <v>0</v>
      </c>
      <c r="N736" s="81">
        <f t="shared" si="38"/>
        <v>0</v>
      </c>
      <c r="O736" s="81">
        <f t="shared" si="38"/>
        <v>1028</v>
      </c>
      <c r="P736" s="81">
        <f t="shared" si="38"/>
        <v>415</v>
      </c>
      <c r="Q736" s="81">
        <f t="shared" si="38"/>
        <v>0</v>
      </c>
      <c r="R736" s="81">
        <f t="shared" si="38"/>
        <v>0</v>
      </c>
      <c r="S736" s="81">
        <f t="shared" si="38"/>
        <v>0</v>
      </c>
      <c r="T736" s="81">
        <f t="shared" si="38"/>
        <v>0</v>
      </c>
      <c r="U736" s="81">
        <f t="shared" si="38"/>
        <v>0</v>
      </c>
      <c r="V736" s="81">
        <f t="shared" si="38"/>
        <v>0</v>
      </c>
      <c r="W736" s="81">
        <f t="shared" si="38"/>
        <v>16</v>
      </c>
      <c r="X736" s="81">
        <f t="shared" si="38"/>
        <v>0</v>
      </c>
      <c r="Y736" s="81">
        <f t="shared" si="38"/>
        <v>0</v>
      </c>
      <c r="Z736" s="81">
        <f t="shared" si="38"/>
        <v>0</v>
      </c>
      <c r="AA736" s="81">
        <f t="shared" si="38"/>
        <v>4</v>
      </c>
      <c r="AB736" s="81">
        <f t="shared" si="38"/>
        <v>8.5</v>
      </c>
      <c r="AC736" s="81">
        <f t="shared" si="38"/>
        <v>0</v>
      </c>
      <c r="AD736" s="81">
        <f t="shared" si="38"/>
        <v>0</v>
      </c>
      <c r="AE736" s="81">
        <f t="shared" si="38"/>
        <v>0</v>
      </c>
      <c r="AF736" s="81">
        <f t="shared" ref="AF736:AH736" si="39">SUM(AF686:AF735)</f>
        <v>0</v>
      </c>
      <c r="AG736" s="81">
        <f t="shared" si="39"/>
        <v>0</v>
      </c>
      <c r="AH736" s="81">
        <f t="shared" si="39"/>
        <v>-911.22</v>
      </c>
      <c r="AI736" s="81">
        <f>SUM(AI686:AI735)</f>
        <v>-227.67498380605051</v>
      </c>
      <c r="AJ736" s="81">
        <f t="shared" ref="AJ736:BY736" si="40">SUM(AJ686:AJ735)</f>
        <v>0</v>
      </c>
      <c r="AK736" s="81">
        <f t="shared" si="40"/>
        <v>0</v>
      </c>
      <c r="AL736" s="81">
        <f t="shared" si="40"/>
        <v>0</v>
      </c>
      <c r="AM736" s="81">
        <f t="shared" si="40"/>
        <v>-1082.28</v>
      </c>
      <c r="AN736" s="81">
        <f t="shared" si="40"/>
        <v>-857.8768</v>
      </c>
      <c r="AO736" s="81">
        <f>SUM(AO686:AO735)</f>
        <v>-205.58297409875095</v>
      </c>
      <c r="AP736" s="81">
        <f>SUM(AP686:AP735)</f>
        <v>-526.54319999999996</v>
      </c>
      <c r="AQ736" s="81">
        <f>SUM(AQ686:AQ735)</f>
        <v>-125.40204209519851</v>
      </c>
      <c r="AR736" s="81">
        <f t="shared" si="40"/>
        <v>0</v>
      </c>
      <c r="AS736" s="81">
        <f t="shared" si="40"/>
        <v>0</v>
      </c>
      <c r="AT736" s="81">
        <f t="shared" si="40"/>
        <v>0</v>
      </c>
      <c r="AU736" s="81">
        <f t="shared" si="40"/>
        <v>0</v>
      </c>
      <c r="AV736" s="81">
        <f t="shared" si="40"/>
        <v>0</v>
      </c>
      <c r="AW736" s="81">
        <f t="shared" si="40"/>
        <v>0</v>
      </c>
      <c r="AX736" s="81">
        <f t="shared" si="40"/>
        <v>0</v>
      </c>
      <c r="AY736" s="81">
        <f t="shared" si="40"/>
        <v>-85.37</v>
      </c>
      <c r="AZ736" s="81">
        <f t="shared" si="40"/>
        <v>0</v>
      </c>
      <c r="BA736" s="81">
        <f t="shared" si="40"/>
        <v>0</v>
      </c>
      <c r="BB736" s="81">
        <f t="shared" si="40"/>
        <v>0</v>
      </c>
      <c r="BC736" s="81">
        <f t="shared" si="40"/>
        <v>0</v>
      </c>
      <c r="BD736" s="81">
        <f t="shared" si="40"/>
        <v>0</v>
      </c>
      <c r="BE736" s="81">
        <f t="shared" si="40"/>
        <v>0</v>
      </c>
      <c r="BF736" s="81">
        <f t="shared" si="40"/>
        <v>0</v>
      </c>
      <c r="BG736" s="81">
        <f t="shared" si="40"/>
        <v>0</v>
      </c>
      <c r="BH736" s="81">
        <f t="shared" si="40"/>
        <v>0</v>
      </c>
      <c r="BI736" s="81">
        <f t="shared" si="40"/>
        <v>0</v>
      </c>
      <c r="BJ736" s="81">
        <f t="shared" si="40"/>
        <v>-229.9</v>
      </c>
      <c r="BK736" s="81">
        <f t="shared" si="40"/>
        <v>0</v>
      </c>
      <c r="BL736" s="81">
        <f t="shared" si="40"/>
        <v>0</v>
      </c>
      <c r="BM736" s="81">
        <f t="shared" si="40"/>
        <v>-290.95</v>
      </c>
      <c r="BN736" s="81">
        <f t="shared" si="40"/>
        <v>-1.25</v>
      </c>
      <c r="BO736" s="81">
        <f t="shared" si="40"/>
        <v>-34.25</v>
      </c>
      <c r="BP736" s="81">
        <f t="shared" si="40"/>
        <v>-1.48</v>
      </c>
      <c r="BQ736" s="81">
        <f t="shared" si="40"/>
        <v>-7.5</v>
      </c>
      <c r="BR736" s="81">
        <f t="shared" si="40"/>
        <v>0</v>
      </c>
      <c r="BS736" s="81">
        <f t="shared" si="40"/>
        <v>0</v>
      </c>
      <c r="BT736" s="81">
        <f t="shared" si="40"/>
        <v>-17.32</v>
      </c>
      <c r="BU736" s="81">
        <f t="shared" si="40"/>
        <v>0</v>
      </c>
      <c r="BV736" s="81">
        <f t="shared" si="40"/>
        <v>-494.87</v>
      </c>
      <c r="BW736" s="81">
        <f t="shared" si="40"/>
        <v>0</v>
      </c>
      <c r="BX736" s="81">
        <f t="shared" si="40"/>
        <v>0</v>
      </c>
      <c r="BY736" s="81">
        <f t="shared" si="40"/>
        <v>-90</v>
      </c>
      <c r="BZ736" s="63">
        <f>SUM(F736:AF736)</f>
        <v>3235.5</v>
      </c>
      <c r="CA736" s="63">
        <f>SUM(AG736:BX736)</f>
        <v>-5099.4699999999984</v>
      </c>
      <c r="CB736" s="81">
        <f>SUM(CB686:CB735)</f>
        <v>0</v>
      </c>
      <c r="CC736" s="81">
        <f>SUM(CC686:CC735)</f>
        <v>0</v>
      </c>
      <c r="CD736" s="81">
        <f>SUM(CD686:CD735)</f>
        <v>0</v>
      </c>
      <c r="CE736" s="127">
        <f>E736-SUM(F736:BY736)</f>
        <v>0</v>
      </c>
    </row>
    <row r="737" spans="1:83" ht="15.75" hidden="1" thickTop="1">
      <c r="A737" s="39" t="s">
        <v>10</v>
      </c>
      <c r="B737" s="67">
        <v>41703</v>
      </c>
      <c r="C737" s="68" t="s">
        <v>315</v>
      </c>
      <c r="D737" s="80" t="s">
        <v>669</v>
      </c>
      <c r="E737" s="69">
        <v>-411.9</v>
      </c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9">
        <v>-411.9</v>
      </c>
      <c r="BN737" s="64"/>
      <c r="BO737" s="64"/>
      <c r="BP737" s="64"/>
      <c r="BQ737" s="64"/>
      <c r="BR737" s="64"/>
      <c r="BS737" s="64"/>
      <c r="BT737" s="64"/>
      <c r="BU737" s="64"/>
      <c r="BV737" s="64"/>
      <c r="BW737" s="64"/>
      <c r="BX737" s="64"/>
      <c r="BY737" s="64"/>
      <c r="BZ737" s="64"/>
      <c r="CA737" s="64"/>
      <c r="CB737" s="64"/>
      <c r="CC737" s="64"/>
      <c r="CD737" s="64"/>
      <c r="CE737" s="65">
        <f>E737-SUM(F737:BY737)</f>
        <v>0</v>
      </c>
    </row>
    <row r="738" spans="1:83" ht="15.75" hidden="1" thickTop="1">
      <c r="A738" s="39" t="s">
        <v>10</v>
      </c>
      <c r="B738" s="67">
        <v>41703</v>
      </c>
      <c r="C738" s="68" t="s">
        <v>80</v>
      </c>
      <c r="D738" s="80"/>
      <c r="E738" s="69">
        <v>3054</v>
      </c>
      <c r="F738" s="64"/>
      <c r="G738" s="64"/>
      <c r="H738" s="64"/>
      <c r="I738" s="64"/>
      <c r="J738" s="64"/>
      <c r="K738" s="64"/>
      <c r="L738" s="69">
        <v>1764</v>
      </c>
      <c r="M738" s="64"/>
      <c r="N738" s="64"/>
      <c r="O738" s="69">
        <v>970</v>
      </c>
      <c r="P738" s="69">
        <v>320</v>
      </c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  <c r="BO738" s="64"/>
      <c r="BP738" s="64"/>
      <c r="BQ738" s="64"/>
      <c r="BR738" s="64"/>
      <c r="BS738" s="64"/>
      <c r="BT738" s="64"/>
      <c r="BU738" s="64"/>
      <c r="BV738" s="64"/>
      <c r="BW738" s="64"/>
      <c r="BX738" s="64"/>
      <c r="BY738" s="64"/>
      <c r="BZ738" s="64"/>
      <c r="CA738" s="64"/>
      <c r="CB738" s="64"/>
      <c r="CC738" s="64"/>
      <c r="CD738" s="64"/>
      <c r="CE738" s="65">
        <f t="shared" ref="CE738:CE782" si="41">E738-SUM(F738:BY738)</f>
        <v>0</v>
      </c>
    </row>
    <row r="739" spans="1:83" ht="15.75" thickTop="1">
      <c r="A739" s="39" t="s">
        <v>10</v>
      </c>
      <c r="B739" s="67">
        <v>41703</v>
      </c>
      <c r="C739" s="68" t="s">
        <v>310</v>
      </c>
      <c r="D739" s="80" t="s">
        <v>290</v>
      </c>
      <c r="E739" s="69">
        <v>-22.25</v>
      </c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9">
        <v>-22.25</v>
      </c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  <c r="CB739" s="64"/>
      <c r="CC739" s="64"/>
      <c r="CD739" s="64"/>
      <c r="CE739" s="65">
        <f t="shared" si="41"/>
        <v>0</v>
      </c>
    </row>
    <row r="740" spans="1:83" hidden="1">
      <c r="A740" s="39" t="s">
        <v>10</v>
      </c>
      <c r="B740" s="67">
        <v>41703</v>
      </c>
      <c r="C740" s="68" t="s">
        <v>313</v>
      </c>
      <c r="D740" s="80" t="s">
        <v>290</v>
      </c>
      <c r="E740" s="69">
        <v>-4.67</v>
      </c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9">
        <v>-4.67</v>
      </c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  <c r="CB740" s="64"/>
      <c r="CC740" s="64"/>
      <c r="CD740" s="64"/>
      <c r="CE740" s="65">
        <f t="shared" si="41"/>
        <v>0</v>
      </c>
    </row>
    <row r="741" spans="1:83" hidden="1">
      <c r="A741" s="42" t="s">
        <v>9</v>
      </c>
      <c r="B741" s="67">
        <v>41703</v>
      </c>
      <c r="C741" s="68" t="s">
        <v>336</v>
      </c>
      <c r="D741" s="80" t="s">
        <v>670</v>
      </c>
      <c r="E741" s="73">
        <v>-20</v>
      </c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73">
        <v>-20</v>
      </c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  <c r="CB741" s="64"/>
      <c r="CC741" s="64"/>
      <c r="CD741" s="64"/>
      <c r="CE741" s="65">
        <f t="shared" si="41"/>
        <v>0</v>
      </c>
    </row>
    <row r="742" spans="1:83" hidden="1">
      <c r="A742" s="39" t="s">
        <v>10</v>
      </c>
      <c r="B742" s="67">
        <v>41704</v>
      </c>
      <c r="C742" s="68" t="s">
        <v>697</v>
      </c>
      <c r="D742" s="80" t="s">
        <v>661</v>
      </c>
      <c r="E742" s="69">
        <v>-10.220000000000001</v>
      </c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9">
        <v>-10.220000000000001</v>
      </c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  <c r="BO742" s="64"/>
      <c r="BP742" s="64"/>
      <c r="BQ742" s="64"/>
      <c r="BR742" s="64"/>
      <c r="BS742" s="64"/>
      <c r="BT742" s="64"/>
      <c r="BU742" s="64"/>
      <c r="BV742" s="64"/>
      <c r="BW742" s="64"/>
      <c r="BX742" s="64"/>
      <c r="BY742" s="64"/>
      <c r="BZ742" s="64"/>
      <c r="CA742" s="64"/>
      <c r="CB742" s="64"/>
      <c r="CC742" s="64"/>
      <c r="CD742" s="64"/>
      <c r="CE742" s="65">
        <f t="shared" si="41"/>
        <v>0</v>
      </c>
    </row>
    <row r="743" spans="1:83" hidden="1">
      <c r="A743" s="42" t="s">
        <v>9</v>
      </c>
      <c r="B743" s="67">
        <v>41704</v>
      </c>
      <c r="C743" s="68" t="s">
        <v>336</v>
      </c>
      <c r="D743" s="80" t="s">
        <v>671</v>
      </c>
      <c r="E743" s="73">
        <v>-16</v>
      </c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73">
        <v>-16</v>
      </c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  <c r="CB743" s="64"/>
      <c r="CC743" s="64"/>
      <c r="CD743" s="64"/>
      <c r="CE743" s="65">
        <f t="shared" si="41"/>
        <v>0</v>
      </c>
    </row>
    <row r="744" spans="1:83" hidden="1">
      <c r="A744" s="42" t="s">
        <v>9</v>
      </c>
      <c r="B744" s="67">
        <v>41704</v>
      </c>
      <c r="C744" s="68" t="s">
        <v>336</v>
      </c>
      <c r="D744" s="80" t="s">
        <v>672</v>
      </c>
      <c r="E744" s="73">
        <v>-20</v>
      </c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73">
        <v>-20</v>
      </c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  <c r="CB744" s="64"/>
      <c r="CC744" s="64"/>
      <c r="CD744" s="64"/>
      <c r="CE744" s="65">
        <f t="shared" si="41"/>
        <v>0</v>
      </c>
    </row>
    <row r="745" spans="1:83" hidden="1">
      <c r="A745" s="42" t="s">
        <v>9</v>
      </c>
      <c r="B745" s="67">
        <v>41704</v>
      </c>
      <c r="C745" s="68" t="s">
        <v>665</v>
      </c>
      <c r="D745" s="80" t="s">
        <v>673</v>
      </c>
      <c r="E745" s="73">
        <v>-56.41</v>
      </c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73">
        <v>-56.41</v>
      </c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  <c r="CB745" s="64"/>
      <c r="CC745" s="64"/>
      <c r="CD745" s="64"/>
      <c r="CE745" s="65">
        <f t="shared" si="41"/>
        <v>0</v>
      </c>
    </row>
    <row r="746" spans="1:83" hidden="1">
      <c r="A746" s="42" t="s">
        <v>9</v>
      </c>
      <c r="B746" s="67">
        <v>41704</v>
      </c>
      <c r="C746" s="68" t="s">
        <v>666</v>
      </c>
      <c r="D746" s="80"/>
      <c r="E746" s="73">
        <v>-10</v>
      </c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5">
        <f t="shared" si="41"/>
        <v>-10</v>
      </c>
    </row>
    <row r="747" spans="1:83" hidden="1">
      <c r="A747" s="42" t="s">
        <v>9</v>
      </c>
      <c r="B747" s="67">
        <v>41796</v>
      </c>
      <c r="C747" s="68" t="s">
        <v>666</v>
      </c>
      <c r="D747" s="133"/>
      <c r="E747" s="73">
        <v>10</v>
      </c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1"/>
      <c r="AV747" s="111"/>
      <c r="AW747" s="111"/>
      <c r="AX747" s="111"/>
      <c r="AY747" s="111"/>
      <c r="AZ747" s="111"/>
      <c r="BA747" s="111"/>
      <c r="BB747" s="111"/>
      <c r="BC747" s="111"/>
      <c r="BD747" s="111"/>
      <c r="BE747" s="111"/>
      <c r="BF747" s="111"/>
      <c r="BG747" s="111"/>
      <c r="BH747" s="111"/>
      <c r="BI747" s="111"/>
      <c r="BJ747" s="111"/>
      <c r="BK747" s="111"/>
      <c r="BL747" s="111"/>
      <c r="BM747" s="111"/>
      <c r="BN747" s="111"/>
      <c r="BO747" s="111"/>
      <c r="BP747" s="111"/>
      <c r="BQ747" s="64"/>
      <c r="BR747" s="64"/>
      <c r="BS747" s="111"/>
      <c r="BT747" s="111"/>
      <c r="BU747" s="111"/>
      <c r="BV747" s="111"/>
      <c r="BW747" s="111"/>
      <c r="BX747" s="111"/>
      <c r="BY747" s="64"/>
      <c r="BZ747" s="64"/>
      <c r="CA747" s="64"/>
      <c r="CB747" s="64"/>
      <c r="CC747" s="64"/>
      <c r="CD747" s="64"/>
      <c r="CE747" s="112">
        <f>E747-SUM(F747:BY747)</f>
        <v>10</v>
      </c>
    </row>
    <row r="748" spans="1:83" hidden="1">
      <c r="A748" s="42" t="s">
        <v>9</v>
      </c>
      <c r="B748" s="67">
        <v>41704</v>
      </c>
      <c r="C748" s="68" t="s">
        <v>664</v>
      </c>
      <c r="D748" s="80" t="s">
        <v>674</v>
      </c>
      <c r="E748" s="73">
        <v>-26.25</v>
      </c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73">
        <v>-26.25</v>
      </c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5">
        <f t="shared" si="41"/>
        <v>0</v>
      </c>
    </row>
    <row r="749" spans="1:83" hidden="1">
      <c r="A749" s="42" t="s">
        <v>9</v>
      </c>
      <c r="B749" s="67">
        <v>41704</v>
      </c>
      <c r="C749" s="68" t="s">
        <v>664</v>
      </c>
      <c r="D749" s="80" t="s">
        <v>675</v>
      </c>
      <c r="E749" s="73">
        <v>-15.25</v>
      </c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73">
        <v>-15.25</v>
      </c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5">
        <f t="shared" si="41"/>
        <v>0</v>
      </c>
    </row>
    <row r="750" spans="1:83" hidden="1">
      <c r="A750" s="42" t="s">
        <v>9</v>
      </c>
      <c r="B750" s="67">
        <v>41704</v>
      </c>
      <c r="C750" s="68" t="s">
        <v>667</v>
      </c>
      <c r="D750" s="80" t="s">
        <v>676</v>
      </c>
      <c r="E750" s="73">
        <v>-3.6</v>
      </c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73">
        <v>-3.6</v>
      </c>
      <c r="BN750" s="64"/>
      <c r="BO750" s="64"/>
      <c r="BP750" s="64"/>
      <c r="BQ750" s="64"/>
      <c r="BR750" s="64"/>
      <c r="BS750" s="64"/>
      <c r="BT750" s="64"/>
      <c r="BU750" s="64"/>
      <c r="BV750" s="64"/>
      <c r="BW750" s="64"/>
      <c r="BX750" s="64"/>
      <c r="BY750" s="64"/>
      <c r="BZ750" s="64"/>
      <c r="CA750" s="64"/>
      <c r="CB750" s="64"/>
      <c r="CC750" s="64"/>
      <c r="CD750" s="64"/>
      <c r="CE750" s="65">
        <f t="shared" si="41"/>
        <v>0</v>
      </c>
    </row>
    <row r="751" spans="1:83" hidden="1">
      <c r="A751" s="42" t="s">
        <v>9</v>
      </c>
      <c r="B751" s="67">
        <v>41704</v>
      </c>
      <c r="C751" s="68" t="s">
        <v>668</v>
      </c>
      <c r="D751" s="80" t="s">
        <v>677</v>
      </c>
      <c r="E751" s="73">
        <v>-15.54</v>
      </c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73">
        <v>-15.54</v>
      </c>
      <c r="BN751" s="64"/>
      <c r="BO751" s="64"/>
      <c r="BP751" s="64"/>
      <c r="BQ751" s="64"/>
      <c r="BR751" s="64"/>
      <c r="BS751" s="64"/>
      <c r="BT751" s="64"/>
      <c r="BU751" s="64"/>
      <c r="BV751" s="64"/>
      <c r="BW751" s="64"/>
      <c r="BX751" s="64"/>
      <c r="BY751" s="64"/>
      <c r="BZ751" s="64"/>
      <c r="CA751" s="64"/>
      <c r="CB751" s="64"/>
      <c r="CC751" s="64"/>
      <c r="CD751" s="64"/>
      <c r="CE751" s="65">
        <f t="shared" si="41"/>
        <v>0</v>
      </c>
    </row>
    <row r="752" spans="1:83" hidden="1">
      <c r="A752" s="42" t="s">
        <v>9</v>
      </c>
      <c r="B752" s="67">
        <v>41704</v>
      </c>
      <c r="C752" s="68" t="s">
        <v>664</v>
      </c>
      <c r="D752" s="80" t="s">
        <v>678</v>
      </c>
      <c r="E752" s="73">
        <v>-14.31</v>
      </c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73">
        <v>-14.31</v>
      </c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  <c r="CB752" s="64"/>
      <c r="CC752" s="64"/>
      <c r="CD752" s="64"/>
      <c r="CE752" s="65">
        <f t="shared" si="41"/>
        <v>0</v>
      </c>
    </row>
    <row r="753" spans="1:83" hidden="1">
      <c r="A753" s="39" t="s">
        <v>10</v>
      </c>
      <c r="B753" s="67">
        <v>41705</v>
      </c>
      <c r="C753" s="68" t="s">
        <v>82</v>
      </c>
      <c r="D753" s="80" t="s">
        <v>270</v>
      </c>
      <c r="E753" s="69">
        <v>-18</v>
      </c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9">
        <v>-18</v>
      </c>
      <c r="BZ753" s="64"/>
      <c r="CA753" s="64"/>
      <c r="CB753" s="64"/>
      <c r="CC753" s="64"/>
      <c r="CD753" s="64"/>
      <c r="CE753" s="65">
        <f t="shared" si="41"/>
        <v>0</v>
      </c>
    </row>
    <row r="754" spans="1:83">
      <c r="A754" s="39" t="s">
        <v>10</v>
      </c>
      <c r="B754" s="67">
        <v>41705</v>
      </c>
      <c r="C754" s="68" t="s">
        <v>695</v>
      </c>
      <c r="D754" s="80" t="s">
        <v>271</v>
      </c>
      <c r="E754" s="69">
        <v>-3</v>
      </c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9">
        <v>-3</v>
      </c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  <c r="CB754" s="64"/>
      <c r="CC754" s="64"/>
      <c r="CD754" s="64"/>
      <c r="CE754" s="65">
        <f t="shared" si="41"/>
        <v>0</v>
      </c>
    </row>
    <row r="755" spans="1:83" hidden="1">
      <c r="A755" s="39" t="s">
        <v>10</v>
      </c>
      <c r="B755" s="67">
        <v>41705</v>
      </c>
      <c r="C755" s="68" t="s">
        <v>84</v>
      </c>
      <c r="D755" s="80" t="s">
        <v>271</v>
      </c>
      <c r="E755" s="69">
        <v>-0.71</v>
      </c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  <c r="BO755" s="64"/>
      <c r="BP755" s="64"/>
      <c r="BQ755" s="69">
        <v>-0.71</v>
      </c>
      <c r="BR755" s="64"/>
      <c r="BS755" s="64"/>
      <c r="BT755" s="64"/>
      <c r="BU755" s="64"/>
      <c r="BV755" s="64"/>
      <c r="BW755" s="64"/>
      <c r="BX755" s="64"/>
      <c r="BY755" s="64"/>
      <c r="BZ755" s="64"/>
      <c r="CA755" s="64"/>
      <c r="CB755" s="64"/>
      <c r="CC755" s="64"/>
      <c r="CD755" s="64"/>
      <c r="CE755" s="65">
        <f t="shared" si="41"/>
        <v>0</v>
      </c>
    </row>
    <row r="756" spans="1:83" hidden="1">
      <c r="A756" s="39" t="s">
        <v>10</v>
      </c>
      <c r="B756" s="67">
        <v>41705</v>
      </c>
      <c r="C756" s="68" t="s">
        <v>85</v>
      </c>
      <c r="D756" s="80" t="s">
        <v>271</v>
      </c>
      <c r="E756" s="69">
        <v>-0.37</v>
      </c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  <c r="BO756" s="64"/>
      <c r="BP756" s="69">
        <v>-0.37</v>
      </c>
      <c r="BQ756" s="64"/>
      <c r="BR756" s="64"/>
      <c r="BS756" s="64"/>
      <c r="BT756" s="64"/>
      <c r="BU756" s="64"/>
      <c r="BV756" s="64"/>
      <c r="BW756" s="64"/>
      <c r="BX756" s="64"/>
      <c r="BY756" s="64"/>
      <c r="BZ756" s="64"/>
      <c r="CA756" s="64"/>
      <c r="CB756" s="64"/>
      <c r="CC756" s="64"/>
      <c r="CD756" s="64"/>
      <c r="CE756" s="65">
        <f t="shared" si="41"/>
        <v>0</v>
      </c>
    </row>
    <row r="757" spans="1:83" hidden="1">
      <c r="A757" s="42" t="s">
        <v>9</v>
      </c>
      <c r="B757" s="67">
        <v>41708</v>
      </c>
      <c r="C757" s="68" t="s">
        <v>679</v>
      </c>
      <c r="D757" s="80" t="s">
        <v>706</v>
      </c>
      <c r="E757" s="73">
        <v>-18</v>
      </c>
      <c r="F757" s="64"/>
      <c r="G757" s="64"/>
      <c r="H757" s="64"/>
      <c r="I757" s="64"/>
      <c r="J757" s="64"/>
      <c r="K757" s="64"/>
      <c r="L757" s="73">
        <v>-18</v>
      </c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  <c r="CB757" s="64"/>
      <c r="CC757" s="64"/>
      <c r="CD757" s="64"/>
      <c r="CE757" s="65">
        <f t="shared" si="41"/>
        <v>0</v>
      </c>
    </row>
    <row r="758" spans="1:83" hidden="1">
      <c r="A758" s="39" t="s">
        <v>10</v>
      </c>
      <c r="B758" s="67">
        <v>41709</v>
      </c>
      <c r="C758" s="68" t="s">
        <v>82</v>
      </c>
      <c r="D758" s="80" t="s">
        <v>270</v>
      </c>
      <c r="E758" s="69">
        <v>-72</v>
      </c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9">
        <v>-72</v>
      </c>
      <c r="BZ758" s="64"/>
      <c r="CA758" s="64"/>
      <c r="CB758" s="64"/>
      <c r="CC758" s="64"/>
      <c r="CD758" s="64"/>
      <c r="CE758" s="65">
        <f t="shared" si="41"/>
        <v>0</v>
      </c>
    </row>
    <row r="759" spans="1:83">
      <c r="A759" s="39" t="s">
        <v>10</v>
      </c>
      <c r="B759" s="67">
        <v>41709</v>
      </c>
      <c r="C759" s="68" t="s">
        <v>695</v>
      </c>
      <c r="D759" s="80" t="s">
        <v>271</v>
      </c>
      <c r="E759" s="69">
        <v>-9</v>
      </c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9">
        <v>-9</v>
      </c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  <c r="CB759" s="64"/>
      <c r="CC759" s="64"/>
      <c r="CD759" s="64"/>
      <c r="CE759" s="65">
        <f t="shared" si="41"/>
        <v>0</v>
      </c>
    </row>
    <row r="760" spans="1:83" hidden="1">
      <c r="A760" s="39" t="s">
        <v>10</v>
      </c>
      <c r="B760" s="67">
        <v>41709</v>
      </c>
      <c r="C760" s="68" t="s">
        <v>84</v>
      </c>
      <c r="D760" s="80" t="s">
        <v>271</v>
      </c>
      <c r="E760" s="69">
        <v>-2.12</v>
      </c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9">
        <v>-2.12</v>
      </c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  <c r="CB760" s="64"/>
      <c r="CC760" s="64"/>
      <c r="CD760" s="64"/>
      <c r="CE760" s="65">
        <f t="shared" si="41"/>
        <v>0</v>
      </c>
    </row>
    <row r="761" spans="1:83" hidden="1">
      <c r="A761" s="39" t="s">
        <v>10</v>
      </c>
      <c r="B761" s="67">
        <v>41709</v>
      </c>
      <c r="C761" s="68" t="s">
        <v>85</v>
      </c>
      <c r="D761" s="80" t="s">
        <v>271</v>
      </c>
      <c r="E761" s="69">
        <v>-1.1100000000000001</v>
      </c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9">
        <v>-1.1100000000000001</v>
      </c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5">
        <f t="shared" si="41"/>
        <v>0</v>
      </c>
    </row>
    <row r="762" spans="1:83" hidden="1">
      <c r="A762" s="39" t="s">
        <v>10</v>
      </c>
      <c r="B762" s="67">
        <v>41710</v>
      </c>
      <c r="C762" s="68" t="s">
        <v>82</v>
      </c>
      <c r="D762" s="80" t="s">
        <v>270</v>
      </c>
      <c r="E762" s="69">
        <v>-36</v>
      </c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9">
        <v>-36</v>
      </c>
      <c r="BZ762" s="64"/>
      <c r="CA762" s="64"/>
      <c r="CB762" s="64"/>
      <c r="CC762" s="64"/>
      <c r="CD762" s="64"/>
      <c r="CE762" s="65">
        <f t="shared" si="41"/>
        <v>0</v>
      </c>
    </row>
    <row r="763" spans="1:83">
      <c r="A763" s="39" t="s">
        <v>10</v>
      </c>
      <c r="B763" s="67">
        <v>41710</v>
      </c>
      <c r="C763" s="68" t="s">
        <v>695</v>
      </c>
      <c r="D763" s="80" t="s">
        <v>271</v>
      </c>
      <c r="E763" s="69">
        <v>-6</v>
      </c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9">
        <v>-6</v>
      </c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  <c r="CB763" s="64"/>
      <c r="CC763" s="64"/>
      <c r="CD763" s="64"/>
      <c r="CE763" s="65">
        <f t="shared" si="41"/>
        <v>0</v>
      </c>
    </row>
    <row r="764" spans="1:83" hidden="1">
      <c r="A764" s="39" t="s">
        <v>10</v>
      </c>
      <c r="B764" s="67">
        <v>41710</v>
      </c>
      <c r="C764" s="68" t="s">
        <v>84</v>
      </c>
      <c r="D764" s="80" t="s">
        <v>271</v>
      </c>
      <c r="E764" s="69">
        <v>-1.42</v>
      </c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9">
        <v>-1.42</v>
      </c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5">
        <f t="shared" si="41"/>
        <v>0</v>
      </c>
    </row>
    <row r="765" spans="1:83" hidden="1">
      <c r="A765" s="39" t="s">
        <v>10</v>
      </c>
      <c r="B765" s="67">
        <v>41710</v>
      </c>
      <c r="C765" s="68" t="s">
        <v>85</v>
      </c>
      <c r="D765" s="80" t="s">
        <v>271</v>
      </c>
      <c r="E765" s="69">
        <v>-0.74</v>
      </c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  <c r="BO765" s="64"/>
      <c r="BP765" s="69">
        <v>-0.74</v>
      </c>
      <c r="BQ765" s="64"/>
      <c r="BR765" s="64"/>
      <c r="BS765" s="64"/>
      <c r="BT765" s="64"/>
      <c r="BU765" s="64"/>
      <c r="BV765" s="64"/>
      <c r="BW765" s="64"/>
      <c r="BX765" s="64"/>
      <c r="BY765" s="64"/>
      <c r="BZ765" s="64"/>
      <c r="CA765" s="64"/>
      <c r="CB765" s="64"/>
      <c r="CC765" s="64"/>
      <c r="CD765" s="64"/>
      <c r="CE765" s="65">
        <f t="shared" si="41"/>
        <v>0</v>
      </c>
    </row>
    <row r="766" spans="1:83" ht="15" hidden="1" customHeight="1">
      <c r="A766" s="42" t="s">
        <v>9</v>
      </c>
      <c r="B766" s="67">
        <v>41710</v>
      </c>
      <c r="C766" s="68" t="s">
        <v>336</v>
      </c>
      <c r="D766" s="80" t="s">
        <v>707</v>
      </c>
      <c r="E766" s="73">
        <v>-12</v>
      </c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73">
        <v>-12</v>
      </c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  <c r="CB766" s="64"/>
      <c r="CC766" s="64"/>
      <c r="CD766" s="64"/>
      <c r="CE766" s="65">
        <f t="shared" si="41"/>
        <v>0</v>
      </c>
    </row>
    <row r="767" spans="1:83" ht="15" hidden="1" customHeight="1">
      <c r="A767" s="42" t="s">
        <v>9</v>
      </c>
      <c r="B767" s="67">
        <v>41710</v>
      </c>
      <c r="C767" s="68" t="s">
        <v>336</v>
      </c>
      <c r="D767" s="80" t="s">
        <v>708</v>
      </c>
      <c r="E767" s="73">
        <v>-8</v>
      </c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73">
        <v>-8</v>
      </c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5">
        <f t="shared" si="41"/>
        <v>0</v>
      </c>
    </row>
    <row r="768" spans="1:83" ht="15" hidden="1" customHeight="1">
      <c r="A768" s="42" t="s">
        <v>9</v>
      </c>
      <c r="B768" s="67">
        <v>41710</v>
      </c>
      <c r="C768" s="68" t="s">
        <v>720</v>
      </c>
      <c r="D768" s="80" t="s">
        <v>709</v>
      </c>
      <c r="E768" s="73">
        <v>-82.5</v>
      </c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73">
        <v>-82.5</v>
      </c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  <c r="CB768" s="64"/>
      <c r="CC768" s="64"/>
      <c r="CD768" s="64"/>
      <c r="CE768" s="65">
        <f t="shared" si="41"/>
        <v>0</v>
      </c>
    </row>
    <row r="769" spans="1:83" ht="15" hidden="1" customHeight="1">
      <c r="A769" s="42" t="s">
        <v>9</v>
      </c>
      <c r="B769" s="67">
        <v>41710</v>
      </c>
      <c r="C769" s="68" t="s">
        <v>147</v>
      </c>
      <c r="D769" s="80" t="s">
        <v>710</v>
      </c>
      <c r="E769" s="73">
        <v>-9.66</v>
      </c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73">
        <v>-9.66</v>
      </c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5">
        <f t="shared" si="41"/>
        <v>0</v>
      </c>
    </row>
    <row r="770" spans="1:83" ht="15" hidden="1" customHeight="1">
      <c r="A770" s="77" t="s">
        <v>95</v>
      </c>
      <c r="B770" s="67">
        <v>41711</v>
      </c>
      <c r="C770" s="68" t="s">
        <v>336</v>
      </c>
      <c r="D770" s="102" t="s">
        <v>757</v>
      </c>
      <c r="E770" s="89">
        <v>-22</v>
      </c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89">
        <v>-22</v>
      </c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  <c r="CB770" s="64"/>
      <c r="CC770" s="64"/>
      <c r="CD770" s="89">
        <v>-22</v>
      </c>
      <c r="CE770" s="65">
        <f t="shared" si="41"/>
        <v>0</v>
      </c>
    </row>
    <row r="771" spans="1:83" ht="15" hidden="1" customHeight="1">
      <c r="A771" s="77" t="s">
        <v>95</v>
      </c>
      <c r="B771" s="67">
        <v>41711</v>
      </c>
      <c r="C771" s="68" t="s">
        <v>207</v>
      </c>
      <c r="D771" s="80"/>
      <c r="E771" s="89">
        <v>-212</v>
      </c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  <c r="CB771" s="64"/>
      <c r="CC771" s="64"/>
      <c r="CD771" s="89">
        <v>-212</v>
      </c>
      <c r="CE771" s="65">
        <f t="shared" si="41"/>
        <v>-212</v>
      </c>
    </row>
    <row r="772" spans="1:83" ht="15" hidden="1" customHeight="1">
      <c r="A772" s="42" t="s">
        <v>9</v>
      </c>
      <c r="B772" s="67">
        <v>41711</v>
      </c>
      <c r="C772" s="68" t="s">
        <v>257</v>
      </c>
      <c r="D772" s="80"/>
      <c r="E772" s="73">
        <v>212</v>
      </c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  <c r="CB772" s="64"/>
      <c r="CC772" s="73">
        <v>212</v>
      </c>
      <c r="CD772" s="64"/>
      <c r="CE772" s="65">
        <f t="shared" si="41"/>
        <v>212</v>
      </c>
    </row>
    <row r="773" spans="1:83" ht="15" hidden="1" customHeight="1">
      <c r="A773" s="77" t="s">
        <v>95</v>
      </c>
      <c r="B773" s="67">
        <v>41712</v>
      </c>
      <c r="C773" s="68" t="s">
        <v>750</v>
      </c>
      <c r="D773" s="80"/>
      <c r="E773" s="89">
        <v>20</v>
      </c>
      <c r="F773" s="64"/>
      <c r="G773" s="64"/>
      <c r="H773" s="64"/>
      <c r="I773" s="64"/>
      <c r="J773" s="64"/>
      <c r="K773" s="64"/>
      <c r="L773" s="64"/>
      <c r="M773" s="64"/>
      <c r="N773" s="64"/>
      <c r="O773" s="89">
        <v>20</v>
      </c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5">
        <f t="shared" si="41"/>
        <v>0</v>
      </c>
    </row>
    <row r="774" spans="1:83" hidden="1">
      <c r="A774" s="39" t="s">
        <v>10</v>
      </c>
      <c r="B774" s="67">
        <v>41715</v>
      </c>
      <c r="C774" s="68" t="s">
        <v>312</v>
      </c>
      <c r="D774" s="80" t="s">
        <v>690</v>
      </c>
      <c r="E774" s="69">
        <v>-102.65</v>
      </c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9">
        <v>-75.239999999999995</v>
      </c>
      <c r="AS774" s="64"/>
      <c r="AT774" s="64"/>
      <c r="AU774" s="64"/>
      <c r="AV774" s="64"/>
      <c r="AW774" s="64"/>
      <c r="AX774" s="64"/>
      <c r="AY774" s="69">
        <v>-27.41</v>
      </c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W774" s="64"/>
      <c r="BX774" s="64"/>
      <c r="BY774" s="64"/>
      <c r="BZ774" s="64"/>
      <c r="CA774" s="64"/>
      <c r="CB774" s="64"/>
      <c r="CC774" s="64"/>
      <c r="CD774" s="64"/>
      <c r="CE774" s="65">
        <f t="shared" si="41"/>
        <v>0</v>
      </c>
    </row>
    <row r="775" spans="1:83">
      <c r="A775" s="39" t="s">
        <v>10</v>
      </c>
      <c r="B775" s="67">
        <v>41716</v>
      </c>
      <c r="C775" s="68" t="s">
        <v>689</v>
      </c>
      <c r="D775" s="80"/>
      <c r="E775" s="69">
        <v>22.08</v>
      </c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9">
        <v>3</v>
      </c>
      <c r="BP775" s="69">
        <v>0.37</v>
      </c>
      <c r="BQ775" s="69">
        <v>0.71</v>
      </c>
      <c r="BR775" s="64"/>
      <c r="BS775" s="64"/>
      <c r="BT775" s="64"/>
      <c r="BU775" s="64"/>
      <c r="BV775" s="64"/>
      <c r="BW775" s="64"/>
      <c r="BX775" s="64"/>
      <c r="BY775" s="69">
        <v>18</v>
      </c>
      <c r="BZ775" s="64"/>
      <c r="CA775" s="64"/>
      <c r="CB775" s="64"/>
      <c r="CC775" s="64"/>
      <c r="CD775" s="64"/>
      <c r="CE775" s="65">
        <f t="shared" si="41"/>
        <v>0</v>
      </c>
    </row>
    <row r="776" spans="1:83" hidden="1">
      <c r="A776" s="42" t="s">
        <v>9</v>
      </c>
      <c r="B776" s="67">
        <v>41716</v>
      </c>
      <c r="C776" s="68" t="s">
        <v>336</v>
      </c>
      <c r="D776" s="80" t="s">
        <v>711</v>
      </c>
      <c r="E776" s="73">
        <v>-36</v>
      </c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73">
        <v>-36</v>
      </c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  <c r="CB776" s="64"/>
      <c r="CC776" s="64"/>
      <c r="CD776" s="64"/>
      <c r="CE776" s="65">
        <f t="shared" si="41"/>
        <v>0</v>
      </c>
    </row>
    <row r="777" spans="1:83">
      <c r="A777" s="42" t="s">
        <v>9</v>
      </c>
      <c r="B777" s="67">
        <v>41716</v>
      </c>
      <c r="C777" s="68" t="s">
        <v>681</v>
      </c>
      <c r="D777" s="80"/>
      <c r="E777" s="73">
        <v>44.16</v>
      </c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9">
        <v>6</v>
      </c>
      <c r="BP777" s="69">
        <v>0.74</v>
      </c>
      <c r="BQ777" s="69">
        <v>1.42</v>
      </c>
      <c r="BR777" s="64"/>
      <c r="BS777" s="64"/>
      <c r="BT777" s="64"/>
      <c r="BU777" s="64"/>
      <c r="BV777" s="64"/>
      <c r="BW777" s="64"/>
      <c r="BX777" s="64"/>
      <c r="BY777" s="69">
        <v>36</v>
      </c>
      <c r="BZ777" s="64"/>
      <c r="CA777" s="64"/>
      <c r="CB777" s="64"/>
      <c r="CC777" s="64"/>
      <c r="CD777" s="64"/>
      <c r="CE777" s="65">
        <f t="shared" si="41"/>
        <v>0</v>
      </c>
    </row>
    <row r="778" spans="1:83" hidden="1">
      <c r="A778" s="77" t="s">
        <v>95</v>
      </c>
      <c r="B778" s="67">
        <v>41716</v>
      </c>
      <c r="C778" s="68" t="s">
        <v>373</v>
      </c>
      <c r="D778" s="80"/>
      <c r="E778" s="89">
        <v>60</v>
      </c>
      <c r="F778" s="64"/>
      <c r="G778" s="64"/>
      <c r="H778" s="64"/>
      <c r="I778" s="64"/>
      <c r="J778" s="64"/>
      <c r="K778" s="64"/>
      <c r="L778" s="64"/>
      <c r="M778" s="64"/>
      <c r="N778" s="64"/>
      <c r="O778" s="89">
        <v>60</v>
      </c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  <c r="CB778" s="64"/>
      <c r="CC778" s="64"/>
      <c r="CD778" s="64"/>
      <c r="CE778" s="65">
        <f t="shared" si="41"/>
        <v>0</v>
      </c>
    </row>
    <row r="779" spans="1:83" hidden="1">
      <c r="A779" s="42" t="s">
        <v>9</v>
      </c>
      <c r="B779" s="67">
        <v>41717</v>
      </c>
      <c r="C779" s="68" t="s">
        <v>682</v>
      </c>
      <c r="D779" s="80" t="s">
        <v>712</v>
      </c>
      <c r="E779" s="73">
        <v>-30</v>
      </c>
      <c r="F779" s="64"/>
      <c r="G779" s="64"/>
      <c r="H779" s="64"/>
      <c r="I779" s="64"/>
      <c r="J779" s="64"/>
      <c r="K779" s="64"/>
      <c r="L779" s="64"/>
      <c r="M779" s="64"/>
      <c r="N779" s="64"/>
      <c r="O779" s="73">
        <v>-30</v>
      </c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  <c r="CB779" s="64"/>
      <c r="CC779" s="64"/>
      <c r="CD779" s="64"/>
      <c r="CE779" s="65">
        <f t="shared" si="41"/>
        <v>0</v>
      </c>
    </row>
    <row r="780" spans="1:83" hidden="1">
      <c r="A780" s="42" t="s">
        <v>9</v>
      </c>
      <c r="B780" s="67">
        <v>41717</v>
      </c>
      <c r="C780" s="68" t="s">
        <v>336</v>
      </c>
      <c r="D780" s="80" t="s">
        <v>713</v>
      </c>
      <c r="E780" s="73">
        <v>-4</v>
      </c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73">
        <v>-4</v>
      </c>
      <c r="BG780" s="64"/>
      <c r="BH780" s="64"/>
      <c r="BI780" s="64"/>
      <c r="BJ780" s="64"/>
      <c r="BK780" s="64"/>
      <c r="BL780" s="64"/>
      <c r="BM780" s="64"/>
      <c r="BN780" s="64"/>
      <c r="BO780" s="64"/>
      <c r="BP780" s="64"/>
      <c r="BQ780" s="64"/>
      <c r="BR780" s="64"/>
      <c r="BS780" s="64"/>
      <c r="BT780" s="64"/>
      <c r="BU780" s="64"/>
      <c r="BV780" s="64"/>
      <c r="BW780" s="64"/>
      <c r="BX780" s="64"/>
      <c r="BY780" s="64"/>
      <c r="BZ780" s="64"/>
      <c r="CA780" s="64"/>
      <c r="CB780" s="64"/>
      <c r="CC780" s="64"/>
      <c r="CD780" s="64"/>
      <c r="CE780" s="65">
        <f t="shared" si="41"/>
        <v>0</v>
      </c>
    </row>
    <row r="781" spans="1:83">
      <c r="A781" s="42" t="s">
        <v>9</v>
      </c>
      <c r="B781" s="67">
        <v>41718</v>
      </c>
      <c r="C781" s="68" t="s">
        <v>683</v>
      </c>
      <c r="D781" s="80"/>
      <c r="E781" s="73">
        <v>44.16</v>
      </c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9">
        <v>6</v>
      </c>
      <c r="BP781" s="69">
        <v>0.74</v>
      </c>
      <c r="BQ781" s="69">
        <v>1.42</v>
      </c>
      <c r="BR781" s="64"/>
      <c r="BS781" s="64"/>
      <c r="BT781" s="64"/>
      <c r="BU781" s="64"/>
      <c r="BV781" s="64"/>
      <c r="BW781" s="64"/>
      <c r="BX781" s="64"/>
      <c r="BY781" s="69">
        <v>36</v>
      </c>
      <c r="BZ781" s="64"/>
      <c r="CA781" s="64"/>
      <c r="CB781" s="64"/>
      <c r="CC781" s="64"/>
      <c r="CD781" s="64"/>
      <c r="CE781" s="65">
        <f t="shared" si="41"/>
        <v>0</v>
      </c>
    </row>
    <row r="782" spans="1:83">
      <c r="A782" s="42" t="s">
        <v>9</v>
      </c>
      <c r="B782" s="67">
        <v>41718</v>
      </c>
      <c r="C782" s="68" t="s">
        <v>259</v>
      </c>
      <c r="D782" s="80"/>
      <c r="E782" s="73">
        <v>22.08</v>
      </c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9">
        <v>3</v>
      </c>
      <c r="BP782" s="69">
        <v>0.37</v>
      </c>
      <c r="BQ782" s="69">
        <v>0.71</v>
      </c>
      <c r="BR782" s="64"/>
      <c r="BS782" s="64"/>
      <c r="BT782" s="64"/>
      <c r="BU782" s="64"/>
      <c r="BV782" s="64"/>
      <c r="BW782" s="64"/>
      <c r="BX782" s="64"/>
      <c r="BY782" s="73">
        <v>18</v>
      </c>
      <c r="BZ782" s="64"/>
      <c r="CA782" s="64"/>
      <c r="CB782" s="64"/>
      <c r="CC782" s="64"/>
      <c r="CD782" s="64"/>
      <c r="CE782" s="65">
        <f t="shared" si="41"/>
        <v>0</v>
      </c>
    </row>
    <row r="783" spans="1:83" hidden="1">
      <c r="A783" s="42" t="s">
        <v>9</v>
      </c>
      <c r="B783" s="67">
        <v>41719</v>
      </c>
      <c r="C783" s="68" t="s">
        <v>336</v>
      </c>
      <c r="D783" s="80" t="s">
        <v>714</v>
      </c>
      <c r="E783" s="73">
        <v>-28</v>
      </c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73">
        <v>-28</v>
      </c>
      <c r="BG783" s="64"/>
      <c r="BH783" s="64"/>
      <c r="BI783" s="64"/>
      <c r="BJ783" s="64"/>
      <c r="BK783" s="64"/>
      <c r="BL783" s="64"/>
      <c r="BM783" s="64"/>
      <c r="BN783" s="64"/>
      <c r="BO783" s="64"/>
      <c r="BP783" s="64"/>
      <c r="BQ783" s="64"/>
      <c r="BR783" s="64"/>
      <c r="BS783" s="64"/>
      <c r="BT783" s="64"/>
      <c r="BU783" s="64"/>
      <c r="BV783" s="64"/>
      <c r="BW783" s="64"/>
      <c r="BX783" s="64"/>
      <c r="BY783" s="64"/>
      <c r="BZ783" s="64"/>
      <c r="CA783" s="64"/>
      <c r="CB783" s="64"/>
      <c r="CC783" s="64"/>
      <c r="CD783" s="64"/>
      <c r="CE783" s="65">
        <f t="shared" ref="CE783:CE811" si="42">E783-SUM(F783:BY783)</f>
        <v>0</v>
      </c>
    </row>
    <row r="784" spans="1:83">
      <c r="A784" s="39" t="s">
        <v>10</v>
      </c>
      <c r="B784" s="67">
        <v>41722</v>
      </c>
      <c r="C784" s="68" t="s">
        <v>688</v>
      </c>
      <c r="D784" s="80"/>
      <c r="E784" s="73">
        <v>60.16</v>
      </c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9">
        <v>6</v>
      </c>
      <c r="BP784" s="69">
        <v>0.74</v>
      </c>
      <c r="BQ784" s="69">
        <v>1.42</v>
      </c>
      <c r="BR784" s="64"/>
      <c r="BS784" s="64"/>
      <c r="BT784" s="64"/>
      <c r="BU784" s="64"/>
      <c r="BV784" s="64"/>
      <c r="BW784" s="64"/>
      <c r="BX784" s="64"/>
      <c r="BY784" s="69">
        <v>52</v>
      </c>
      <c r="BZ784" s="64"/>
      <c r="CA784" s="64"/>
      <c r="CB784" s="64"/>
      <c r="CC784" s="64"/>
      <c r="CD784" s="64"/>
      <c r="CE784" s="65">
        <f t="shared" si="42"/>
        <v>0</v>
      </c>
    </row>
    <row r="785" spans="1:83" hidden="1">
      <c r="A785" s="42" t="s">
        <v>9</v>
      </c>
      <c r="B785" s="67">
        <v>41722</v>
      </c>
      <c r="C785" s="68" t="s">
        <v>702</v>
      </c>
      <c r="D785" s="80" t="s">
        <v>715</v>
      </c>
      <c r="E785" s="73">
        <v>-18</v>
      </c>
      <c r="F785" s="64"/>
      <c r="G785" s="64"/>
      <c r="H785" s="64"/>
      <c r="I785" s="64"/>
      <c r="J785" s="64"/>
      <c r="K785" s="64"/>
      <c r="L785" s="73">
        <v>-18</v>
      </c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  <c r="CB785" s="64"/>
      <c r="CC785" s="64"/>
      <c r="CD785" s="64"/>
      <c r="CE785" s="65">
        <f t="shared" si="42"/>
        <v>0</v>
      </c>
    </row>
    <row r="786" spans="1:83" hidden="1">
      <c r="A786" s="42" t="s">
        <v>9</v>
      </c>
      <c r="B786" s="67">
        <v>41722</v>
      </c>
      <c r="C786" s="68" t="s">
        <v>336</v>
      </c>
      <c r="D786" s="80" t="s">
        <v>716</v>
      </c>
      <c r="E786" s="73">
        <v>-4</v>
      </c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73">
        <v>-4</v>
      </c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5">
        <f t="shared" si="42"/>
        <v>0</v>
      </c>
    </row>
    <row r="787" spans="1:83" hidden="1">
      <c r="A787" s="42" t="s">
        <v>9</v>
      </c>
      <c r="B787" s="67">
        <v>41722</v>
      </c>
      <c r="C787" s="68" t="s">
        <v>35</v>
      </c>
      <c r="D787" s="80"/>
      <c r="E787" s="73">
        <v>4</v>
      </c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73">
        <v>4</v>
      </c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  <c r="CB787" s="64"/>
      <c r="CC787" s="64"/>
      <c r="CD787" s="64"/>
      <c r="CE787" s="65">
        <f t="shared" si="42"/>
        <v>0</v>
      </c>
    </row>
    <row r="788" spans="1:83" hidden="1">
      <c r="A788" s="42" t="s">
        <v>9</v>
      </c>
      <c r="B788" s="67">
        <v>41722</v>
      </c>
      <c r="C788" s="68" t="s">
        <v>703</v>
      </c>
      <c r="D788" s="80" t="s">
        <v>717</v>
      </c>
      <c r="E788" s="73">
        <v>-3.5</v>
      </c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73">
        <v>-3.5</v>
      </c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5">
        <f t="shared" si="42"/>
        <v>0</v>
      </c>
    </row>
    <row r="789" spans="1:83" hidden="1">
      <c r="A789" s="42" t="s">
        <v>9</v>
      </c>
      <c r="B789" s="67">
        <v>41722</v>
      </c>
      <c r="C789" s="68" t="s">
        <v>704</v>
      </c>
      <c r="D789" s="80" t="s">
        <v>718</v>
      </c>
      <c r="E789" s="73">
        <v>-18</v>
      </c>
      <c r="F789" s="64"/>
      <c r="G789" s="64"/>
      <c r="H789" s="64"/>
      <c r="I789" s="64"/>
      <c r="J789" s="64"/>
      <c r="K789" s="64"/>
      <c r="L789" s="73">
        <v>-18</v>
      </c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5">
        <f t="shared" si="42"/>
        <v>0</v>
      </c>
    </row>
    <row r="790" spans="1:83" hidden="1">
      <c r="A790" s="77" t="s">
        <v>95</v>
      </c>
      <c r="B790" s="67">
        <v>41722</v>
      </c>
      <c r="C790" s="68" t="s">
        <v>751</v>
      </c>
      <c r="D790" s="80"/>
      <c r="E790" s="89">
        <v>30</v>
      </c>
      <c r="F790" s="64"/>
      <c r="G790" s="64"/>
      <c r="H790" s="64"/>
      <c r="I790" s="64"/>
      <c r="J790" s="64"/>
      <c r="K790" s="89">
        <v>30</v>
      </c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  <c r="CB790" s="64"/>
      <c r="CC790" s="64"/>
      <c r="CD790" s="64"/>
      <c r="CE790" s="65">
        <f t="shared" si="42"/>
        <v>0</v>
      </c>
    </row>
    <row r="791" spans="1:83" hidden="1">
      <c r="A791" s="39" t="s">
        <v>10</v>
      </c>
      <c r="B791" s="67">
        <v>41724</v>
      </c>
      <c r="C791" s="68" t="s">
        <v>365</v>
      </c>
      <c r="D791" s="80" t="s">
        <v>691</v>
      </c>
      <c r="E791" s="69">
        <v>-157.30000000000001</v>
      </c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9">
        <v>-157.30000000000001</v>
      </c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  <c r="CB791" s="64"/>
      <c r="CC791" s="64"/>
      <c r="CD791" s="64"/>
      <c r="CE791" s="65">
        <f t="shared" si="42"/>
        <v>0</v>
      </c>
    </row>
    <row r="792" spans="1:83" ht="15.75" thickBot="1">
      <c r="A792" s="39" t="s">
        <v>10</v>
      </c>
      <c r="B792" s="67">
        <v>41724</v>
      </c>
      <c r="C792" s="68" t="s">
        <v>308</v>
      </c>
      <c r="D792" s="80"/>
      <c r="E792" s="69">
        <v>22.08</v>
      </c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9">
        <v>3</v>
      </c>
      <c r="BP792" s="69">
        <v>0.37</v>
      </c>
      <c r="BQ792" s="69">
        <v>0.71</v>
      </c>
      <c r="BR792" s="64"/>
      <c r="BS792" s="64"/>
      <c r="BT792" s="64"/>
      <c r="BU792" s="64"/>
      <c r="BV792" s="64"/>
      <c r="BW792" s="64"/>
      <c r="BX792" s="64"/>
      <c r="BY792" s="73">
        <v>18</v>
      </c>
      <c r="BZ792" s="64"/>
      <c r="CA792" s="64"/>
      <c r="CB792" s="64"/>
      <c r="CC792" s="64"/>
      <c r="CD792" s="64"/>
      <c r="CE792" s="65">
        <f t="shared" si="42"/>
        <v>0</v>
      </c>
    </row>
    <row r="793" spans="1:83" ht="15.75" hidden="1" thickBot="1">
      <c r="A793" s="42" t="s">
        <v>9</v>
      </c>
      <c r="B793" s="67">
        <v>41725</v>
      </c>
      <c r="C793" s="68" t="s">
        <v>35</v>
      </c>
      <c r="D793" s="80"/>
      <c r="E793" s="73">
        <v>4</v>
      </c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73">
        <v>4</v>
      </c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  <c r="CB793" s="64"/>
      <c r="CC793" s="64"/>
      <c r="CD793" s="64"/>
      <c r="CE793" s="65">
        <f t="shared" si="42"/>
        <v>0</v>
      </c>
    </row>
    <row r="794" spans="1:83" ht="15.75" hidden="1" thickBot="1">
      <c r="A794" s="42" t="s">
        <v>9</v>
      </c>
      <c r="B794" s="67">
        <v>41725</v>
      </c>
      <c r="C794" s="68" t="s">
        <v>336</v>
      </c>
      <c r="D794" s="80" t="s">
        <v>719</v>
      </c>
      <c r="E794" s="73">
        <v>-2</v>
      </c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73">
        <v>-2</v>
      </c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5">
        <f t="shared" si="42"/>
        <v>0</v>
      </c>
    </row>
    <row r="795" spans="1:83" ht="15.75" hidden="1" thickBot="1">
      <c r="A795" s="39" t="s">
        <v>10</v>
      </c>
      <c r="B795" s="67">
        <v>41726</v>
      </c>
      <c r="C795" s="68" t="s">
        <v>362</v>
      </c>
      <c r="D795" s="80" t="s">
        <v>692</v>
      </c>
      <c r="E795" s="69">
        <v>-9.81</v>
      </c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9">
        <v>-9.81</v>
      </c>
      <c r="BU795" s="64"/>
      <c r="BV795" s="64"/>
      <c r="BW795" s="64"/>
      <c r="BX795" s="64"/>
      <c r="BY795" s="64"/>
      <c r="BZ795" s="64"/>
      <c r="CA795" s="64"/>
      <c r="CB795" s="64"/>
      <c r="CC795" s="64"/>
      <c r="CD795" s="64"/>
      <c r="CE795" s="65">
        <f t="shared" si="42"/>
        <v>0</v>
      </c>
    </row>
    <row r="796" spans="1:83" ht="15.75" hidden="1" thickBot="1">
      <c r="A796" s="39" t="s">
        <v>10</v>
      </c>
      <c r="B796" s="67">
        <v>41729</v>
      </c>
      <c r="C796" s="68" t="s">
        <v>685</v>
      </c>
      <c r="D796" s="80" t="s">
        <v>693</v>
      </c>
      <c r="E796" s="69">
        <v>-90.63</v>
      </c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9">
        <v>-90.63</v>
      </c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  <c r="CB796" s="64"/>
      <c r="CC796" s="64"/>
      <c r="CD796" s="64"/>
      <c r="CE796" s="65">
        <f t="shared" si="42"/>
        <v>0</v>
      </c>
    </row>
    <row r="797" spans="1:83" ht="15.75" hidden="1" thickBot="1">
      <c r="A797" s="39" t="s">
        <v>10</v>
      </c>
      <c r="B797" s="67">
        <v>41729</v>
      </c>
      <c r="C797" s="68" t="s">
        <v>311</v>
      </c>
      <c r="D797" s="80" t="s">
        <v>290</v>
      </c>
      <c r="E797" s="69">
        <v>-0.25</v>
      </c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9">
        <v>-0.25</v>
      </c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  <c r="CB797" s="64"/>
      <c r="CC797" s="64"/>
      <c r="CD797" s="64"/>
      <c r="CE797" s="65">
        <f t="shared" si="42"/>
        <v>0</v>
      </c>
    </row>
    <row r="798" spans="1:83" ht="15.75" hidden="1" thickBot="1">
      <c r="A798" s="39" t="s">
        <v>10</v>
      </c>
      <c r="B798" s="67">
        <v>41729</v>
      </c>
      <c r="C798" s="68" t="s">
        <v>322</v>
      </c>
      <c r="D798" s="80" t="s">
        <v>696</v>
      </c>
      <c r="E798" s="69">
        <v>-80</v>
      </c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9">
        <v>-80</v>
      </c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  <c r="BO798" s="64"/>
      <c r="BP798" s="64"/>
      <c r="BQ798" s="64"/>
      <c r="BR798" s="64"/>
      <c r="BS798" s="64"/>
      <c r="BT798" s="64"/>
      <c r="BU798" s="64"/>
      <c r="BV798" s="64"/>
      <c r="BW798" s="64"/>
      <c r="BX798" s="64"/>
      <c r="BY798" s="64"/>
      <c r="BZ798" s="64"/>
      <c r="CA798" s="64"/>
      <c r="CB798" s="64"/>
      <c r="CC798" s="64"/>
      <c r="CD798" s="64"/>
      <c r="CE798" s="65">
        <f t="shared" si="42"/>
        <v>0</v>
      </c>
    </row>
    <row r="799" spans="1:83" ht="15.75" hidden="1" thickBot="1">
      <c r="A799" s="39" t="s">
        <v>10</v>
      </c>
      <c r="B799" s="67">
        <v>41729</v>
      </c>
      <c r="C799" s="68" t="s">
        <v>320</v>
      </c>
      <c r="D799" s="80" t="s">
        <v>696</v>
      </c>
      <c r="E799" s="69">
        <v>-200</v>
      </c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9">
        <v>-200</v>
      </c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  <c r="CB799" s="64"/>
      <c r="CC799" s="64"/>
      <c r="CD799" s="64"/>
      <c r="CE799" s="65">
        <f t="shared" si="42"/>
        <v>0</v>
      </c>
    </row>
    <row r="800" spans="1:83" ht="15.75" hidden="1" thickBot="1">
      <c r="A800" s="39" t="s">
        <v>10</v>
      </c>
      <c r="B800" s="67">
        <v>41729</v>
      </c>
      <c r="C800" s="68" t="s">
        <v>318</v>
      </c>
      <c r="D800" s="80" t="s">
        <v>696</v>
      </c>
      <c r="E800" s="69">
        <v>-66.67</v>
      </c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9">
        <v>-66.67</v>
      </c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5">
        <f t="shared" si="42"/>
        <v>0</v>
      </c>
    </row>
    <row r="801" spans="1:83" ht="15.75" hidden="1" thickBot="1">
      <c r="A801" s="39" t="s">
        <v>10</v>
      </c>
      <c r="B801" s="67">
        <v>41729</v>
      </c>
      <c r="C801" s="68" t="s">
        <v>319</v>
      </c>
      <c r="D801" s="80" t="s">
        <v>696</v>
      </c>
      <c r="E801" s="69">
        <v>-80</v>
      </c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9">
        <v>-80</v>
      </c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  <c r="BO801" s="64"/>
      <c r="BP801" s="64"/>
      <c r="BQ801" s="64"/>
      <c r="BR801" s="64"/>
      <c r="BS801" s="64"/>
      <c r="BT801" s="64"/>
      <c r="BU801" s="64"/>
      <c r="BV801" s="64"/>
      <c r="BW801" s="64"/>
      <c r="BX801" s="64"/>
      <c r="BY801" s="64"/>
      <c r="BZ801" s="64"/>
      <c r="CA801" s="64"/>
      <c r="CB801" s="64"/>
      <c r="CC801" s="64"/>
      <c r="CD801" s="64"/>
      <c r="CE801" s="65">
        <f t="shared" si="42"/>
        <v>0</v>
      </c>
    </row>
    <row r="802" spans="1:83" ht="15.75" hidden="1" thickBot="1">
      <c r="A802" s="39" t="s">
        <v>10</v>
      </c>
      <c r="B802" s="67">
        <v>41729</v>
      </c>
      <c r="C802" s="68" t="s">
        <v>321</v>
      </c>
      <c r="D802" s="80" t="s">
        <v>696</v>
      </c>
      <c r="E802" s="69">
        <v>-80</v>
      </c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9">
        <v>-80</v>
      </c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  <c r="CB802" s="64"/>
      <c r="CC802" s="64"/>
      <c r="CD802" s="64"/>
      <c r="CE802" s="65">
        <f t="shared" si="42"/>
        <v>0</v>
      </c>
    </row>
    <row r="803" spans="1:83" ht="15.75" hidden="1" thickBot="1">
      <c r="A803" s="39" t="s">
        <v>10</v>
      </c>
      <c r="B803" s="67">
        <v>41729</v>
      </c>
      <c r="C803" s="68" t="s">
        <v>323</v>
      </c>
      <c r="D803" s="80" t="s">
        <v>696</v>
      </c>
      <c r="E803" s="69">
        <v>-100</v>
      </c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9">
        <v>-100</v>
      </c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  <c r="CB803" s="64"/>
      <c r="CC803" s="64"/>
      <c r="CD803" s="64"/>
      <c r="CE803" s="65">
        <f t="shared" si="42"/>
        <v>0</v>
      </c>
    </row>
    <row r="804" spans="1:83" ht="15.75" hidden="1" thickBot="1">
      <c r="A804" s="39" t="s">
        <v>10</v>
      </c>
      <c r="B804" s="67">
        <v>41729</v>
      </c>
      <c r="C804" s="68" t="s">
        <v>311</v>
      </c>
      <c r="D804" s="80" t="s">
        <v>290</v>
      </c>
      <c r="E804" s="69">
        <v>-0.25</v>
      </c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9">
        <v>-0.25</v>
      </c>
      <c r="BO804" s="64"/>
      <c r="BP804" s="64"/>
      <c r="BQ804" s="64"/>
      <c r="BR804" s="64"/>
      <c r="BS804" s="64"/>
      <c r="BT804" s="64"/>
      <c r="BU804" s="64"/>
      <c r="BV804" s="64"/>
      <c r="BW804" s="64"/>
      <c r="BX804" s="64"/>
      <c r="BY804" s="64"/>
      <c r="BZ804" s="64"/>
      <c r="CA804" s="64"/>
      <c r="CB804" s="64"/>
      <c r="CC804" s="64"/>
      <c r="CD804" s="64"/>
      <c r="CE804" s="65">
        <f t="shared" si="42"/>
        <v>0</v>
      </c>
    </row>
    <row r="805" spans="1:83" ht="15.75" hidden="1" thickBot="1">
      <c r="A805" s="39" t="s">
        <v>10</v>
      </c>
      <c r="B805" s="67">
        <v>41729</v>
      </c>
      <c r="C805" s="68" t="s">
        <v>317</v>
      </c>
      <c r="D805" s="80" t="s">
        <v>696</v>
      </c>
      <c r="E805" s="69">
        <v>-923.76</v>
      </c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9">
        <f>E805*0.43</f>
        <v>-397.21679999999998</v>
      </c>
      <c r="AP805" s="69">
        <f>E805*0.57</f>
        <v>-526.54319999999996</v>
      </c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  <c r="CB805" s="64"/>
      <c r="CC805" s="64"/>
      <c r="CD805" s="64"/>
      <c r="CE805" s="65">
        <f t="shared" si="42"/>
        <v>0</v>
      </c>
    </row>
    <row r="806" spans="1:83" ht="15.75" hidden="1" thickBot="1">
      <c r="A806" s="39" t="s">
        <v>10</v>
      </c>
      <c r="B806" s="67">
        <v>41729</v>
      </c>
      <c r="C806" s="68" t="s">
        <v>316</v>
      </c>
      <c r="D806" s="80" t="s">
        <v>696</v>
      </c>
      <c r="E806" s="69">
        <v>-637.24</v>
      </c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9">
        <f>E806*0.5</f>
        <v>-318.62</v>
      </c>
      <c r="AI806" s="64"/>
      <c r="AJ806" s="64"/>
      <c r="AK806" s="64"/>
      <c r="AL806" s="64"/>
      <c r="AM806" s="64"/>
      <c r="AN806" s="69">
        <f>E806*0.5</f>
        <v>-318.62</v>
      </c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  <c r="CB806" s="64"/>
      <c r="CC806" s="64"/>
      <c r="CD806" s="64"/>
      <c r="CE806" s="65">
        <f t="shared" si="42"/>
        <v>0</v>
      </c>
    </row>
    <row r="807" spans="1:83" ht="15.75" hidden="1" thickBot="1">
      <c r="A807" s="77" t="s">
        <v>95</v>
      </c>
      <c r="B807" s="67">
        <v>41729</v>
      </c>
      <c r="C807" s="68" t="s">
        <v>100</v>
      </c>
      <c r="D807" s="80"/>
      <c r="E807" s="89">
        <v>71</v>
      </c>
      <c r="F807" s="64"/>
      <c r="G807" s="64"/>
      <c r="H807" s="64"/>
      <c r="I807" s="64"/>
      <c r="J807" s="64"/>
      <c r="K807" s="64"/>
      <c r="L807" s="64"/>
      <c r="M807" s="64"/>
      <c r="N807" s="64"/>
      <c r="O807" s="89">
        <v>71</v>
      </c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5">
        <f t="shared" si="42"/>
        <v>0</v>
      </c>
    </row>
    <row r="808" spans="1:83" ht="15.75" hidden="1" thickBot="1">
      <c r="A808" s="77" t="s">
        <v>95</v>
      </c>
      <c r="B808" s="67">
        <v>41729</v>
      </c>
      <c r="C808" s="68" t="s">
        <v>101</v>
      </c>
      <c r="D808" s="80"/>
      <c r="E808" s="89">
        <v>50</v>
      </c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89">
        <v>50</v>
      </c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  <c r="CB808" s="64"/>
      <c r="CC808" s="64"/>
      <c r="CD808" s="64"/>
      <c r="CE808" s="65">
        <f t="shared" si="42"/>
        <v>0</v>
      </c>
    </row>
    <row r="809" spans="1:83" ht="15.75" hidden="1" thickBot="1">
      <c r="A809" s="77" t="s">
        <v>95</v>
      </c>
      <c r="B809" s="67">
        <v>41729</v>
      </c>
      <c r="C809" s="68" t="s">
        <v>207</v>
      </c>
      <c r="D809" s="80"/>
      <c r="E809" s="89">
        <v>-211</v>
      </c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  <c r="CB809" s="64"/>
      <c r="CC809" s="64"/>
      <c r="CD809" s="64"/>
      <c r="CE809" s="65">
        <f t="shared" si="42"/>
        <v>-211</v>
      </c>
    </row>
    <row r="810" spans="1:83" ht="15.75" hidden="1" thickBot="1">
      <c r="A810" s="42" t="s">
        <v>9</v>
      </c>
      <c r="B810" s="67">
        <v>41729</v>
      </c>
      <c r="C810" s="68" t="s">
        <v>257</v>
      </c>
      <c r="D810" s="80"/>
      <c r="E810" s="73">
        <v>211</v>
      </c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  <c r="CB810" s="64"/>
      <c r="CC810" s="73">
        <v>211</v>
      </c>
      <c r="CD810" s="64"/>
      <c r="CE810" s="65">
        <f t="shared" si="42"/>
        <v>211</v>
      </c>
    </row>
    <row r="811" spans="1:83" ht="18.75" hidden="1" thickBot="1">
      <c r="A811" s="39" t="s">
        <v>10</v>
      </c>
      <c r="B811" s="67">
        <v>41759</v>
      </c>
      <c r="C811" s="68" t="s">
        <v>908</v>
      </c>
      <c r="D811" s="80" t="s">
        <v>705</v>
      </c>
      <c r="E811" s="69">
        <v>-947.7</v>
      </c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9">
        <v>-404.09881545053997</v>
      </c>
      <c r="AJ811" s="118"/>
      <c r="AK811" s="64"/>
      <c r="AL811" s="118"/>
      <c r="AM811" s="118"/>
      <c r="AN811" s="64"/>
      <c r="AO811" s="69">
        <v>-316.69127493963373</v>
      </c>
      <c r="AQ811" s="69">
        <v>-226.90990960982629</v>
      </c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  <c r="CB811" s="64"/>
      <c r="CC811" s="64"/>
      <c r="CD811" s="64"/>
      <c r="CE811" s="65">
        <f t="shared" si="42"/>
        <v>0</v>
      </c>
    </row>
    <row r="812" spans="1:83" ht="15" customHeight="1" thickTop="1" thickBot="1">
      <c r="A812" s="10"/>
      <c r="B812" s="40"/>
      <c r="C812" s="41" t="s">
        <v>159</v>
      </c>
      <c r="D812" s="71"/>
      <c r="E812" s="81">
        <f>SUM(E737:E811)</f>
        <v>-1051.07</v>
      </c>
      <c r="F812" s="81">
        <f t="shared" ref="F812:AK812" si="43">SUM(F737:F811)</f>
        <v>0</v>
      </c>
      <c r="G812" s="81">
        <f t="shared" si="43"/>
        <v>0</v>
      </c>
      <c r="H812" s="81">
        <f t="shared" si="43"/>
        <v>0</v>
      </c>
      <c r="I812" s="81">
        <f t="shared" si="43"/>
        <v>0</v>
      </c>
      <c r="J812" s="81">
        <f t="shared" si="43"/>
        <v>0</v>
      </c>
      <c r="K812" s="81">
        <f t="shared" si="43"/>
        <v>30</v>
      </c>
      <c r="L812" s="81">
        <f t="shared" si="43"/>
        <v>1710</v>
      </c>
      <c r="M812" s="81">
        <f t="shared" si="43"/>
        <v>0</v>
      </c>
      <c r="N812" s="81">
        <f t="shared" si="43"/>
        <v>0</v>
      </c>
      <c r="O812" s="81">
        <f t="shared" si="43"/>
        <v>1091</v>
      </c>
      <c r="P812" s="81">
        <f t="shared" si="43"/>
        <v>370</v>
      </c>
      <c r="Q812" s="81">
        <f t="shared" si="43"/>
        <v>0</v>
      </c>
      <c r="R812" s="81">
        <f t="shared" si="43"/>
        <v>0</v>
      </c>
      <c r="S812" s="81">
        <f t="shared" si="43"/>
        <v>0</v>
      </c>
      <c r="T812" s="81">
        <f t="shared" si="43"/>
        <v>0</v>
      </c>
      <c r="U812" s="81">
        <f t="shared" si="43"/>
        <v>0</v>
      </c>
      <c r="V812" s="81">
        <f t="shared" si="43"/>
        <v>0</v>
      </c>
      <c r="W812" s="81">
        <f t="shared" si="43"/>
        <v>8</v>
      </c>
      <c r="X812" s="81">
        <f t="shared" si="43"/>
        <v>0</v>
      </c>
      <c r="Y812" s="81">
        <f t="shared" si="43"/>
        <v>0</v>
      </c>
      <c r="Z812" s="81">
        <f t="shared" si="43"/>
        <v>0</v>
      </c>
      <c r="AA812" s="81">
        <f t="shared" si="43"/>
        <v>0</v>
      </c>
      <c r="AB812" s="81">
        <f t="shared" si="43"/>
        <v>0</v>
      </c>
      <c r="AC812" s="81">
        <f t="shared" si="43"/>
        <v>0</v>
      </c>
      <c r="AD812" s="81">
        <f t="shared" si="43"/>
        <v>0</v>
      </c>
      <c r="AE812" s="81">
        <f t="shared" si="43"/>
        <v>0</v>
      </c>
      <c r="AF812" s="81">
        <f t="shared" ref="AF812" si="44">SUM(AF737:AF811)</f>
        <v>0</v>
      </c>
      <c r="AG812" s="81">
        <f t="shared" ref="AG812" si="45">SUM(AG737:AG811)</f>
        <v>0</v>
      </c>
      <c r="AH812" s="81">
        <f t="shared" ref="AH812" si="46">SUM(AH737:AH811)</f>
        <v>-925.29000000000008</v>
      </c>
      <c r="AI812" s="81">
        <f>SUM(AI737:AI811)</f>
        <v>-404.09881545053997</v>
      </c>
      <c r="AJ812" s="81">
        <f t="shared" si="43"/>
        <v>0</v>
      </c>
      <c r="AK812" s="81">
        <f t="shared" si="43"/>
        <v>0</v>
      </c>
      <c r="AL812" s="81">
        <f t="shared" ref="AL812:BQ812" si="47">SUM(AL737:AL811)</f>
        <v>0</v>
      </c>
      <c r="AM812" s="81">
        <f>SUM(AM737:AM811)</f>
        <v>0</v>
      </c>
      <c r="AN812" s="81">
        <f t="shared" si="47"/>
        <v>-726.05680000000007</v>
      </c>
      <c r="AO812" s="81">
        <f>SUM(AO737:AO811)</f>
        <v>-316.69127493963373</v>
      </c>
      <c r="AP812" s="81">
        <f>SUM(AP737:AP811)</f>
        <v>-526.54319999999996</v>
      </c>
      <c r="AQ812" s="81">
        <f>SUM(AQ737:AQ811)</f>
        <v>-226.90990960982629</v>
      </c>
      <c r="AR812" s="81">
        <f t="shared" si="47"/>
        <v>-78.739999999999995</v>
      </c>
      <c r="AS812" s="81">
        <f t="shared" si="47"/>
        <v>0</v>
      </c>
      <c r="AT812" s="81">
        <f t="shared" si="47"/>
        <v>0</v>
      </c>
      <c r="AU812" s="81">
        <f t="shared" si="47"/>
        <v>0</v>
      </c>
      <c r="AV812" s="81">
        <f t="shared" si="47"/>
        <v>0</v>
      </c>
      <c r="AW812" s="81">
        <f t="shared" si="47"/>
        <v>0</v>
      </c>
      <c r="AX812" s="81">
        <f t="shared" si="47"/>
        <v>0</v>
      </c>
      <c r="AY812" s="81">
        <f t="shared" si="47"/>
        <v>-27.41</v>
      </c>
      <c r="AZ812" s="81">
        <f t="shared" si="47"/>
        <v>0</v>
      </c>
      <c r="BA812" s="81">
        <f t="shared" si="47"/>
        <v>0</v>
      </c>
      <c r="BB812" s="81">
        <f t="shared" si="47"/>
        <v>0</v>
      </c>
      <c r="BC812" s="81">
        <f t="shared" si="47"/>
        <v>0</v>
      </c>
      <c r="BD812" s="81">
        <f t="shared" si="47"/>
        <v>0</v>
      </c>
      <c r="BE812" s="81">
        <f t="shared" si="47"/>
        <v>0</v>
      </c>
      <c r="BF812" s="81">
        <f t="shared" si="47"/>
        <v>-172</v>
      </c>
      <c r="BG812" s="81">
        <f t="shared" si="47"/>
        <v>0</v>
      </c>
      <c r="BH812" s="81">
        <f t="shared" si="47"/>
        <v>0</v>
      </c>
      <c r="BI812" s="81">
        <f t="shared" si="47"/>
        <v>0</v>
      </c>
      <c r="BJ812" s="81">
        <f t="shared" si="47"/>
        <v>-157.30000000000001</v>
      </c>
      <c r="BK812" s="81">
        <f t="shared" si="47"/>
        <v>0</v>
      </c>
      <c r="BL812" s="81">
        <f t="shared" si="47"/>
        <v>0</v>
      </c>
      <c r="BM812" s="81">
        <f t="shared" si="47"/>
        <v>-726.04999999999984</v>
      </c>
      <c r="BN812" s="81">
        <f t="shared" si="47"/>
        <v>-0.5</v>
      </c>
      <c r="BO812" s="81">
        <f t="shared" si="47"/>
        <v>-13.25</v>
      </c>
      <c r="BP812" s="81">
        <f t="shared" si="47"/>
        <v>1.1100000000000003</v>
      </c>
      <c r="BQ812" s="81">
        <f t="shared" si="47"/>
        <v>-2.5300000000000011</v>
      </c>
      <c r="BR812" s="81">
        <f t="shared" ref="BR812:BY812" si="48">SUM(BR737:BR811)</f>
        <v>0</v>
      </c>
      <c r="BS812" s="81">
        <f t="shared" si="48"/>
        <v>0</v>
      </c>
      <c r="BT812" s="81">
        <f t="shared" si="48"/>
        <v>-9.81</v>
      </c>
      <c r="BU812" s="81">
        <f t="shared" si="48"/>
        <v>0</v>
      </c>
      <c r="BV812" s="81">
        <f t="shared" si="48"/>
        <v>0</v>
      </c>
      <c r="BW812" s="81">
        <f t="shared" si="48"/>
        <v>0</v>
      </c>
      <c r="BX812" s="81">
        <f t="shared" si="48"/>
        <v>0</v>
      </c>
      <c r="BY812" s="81">
        <f t="shared" si="48"/>
        <v>52</v>
      </c>
      <c r="BZ812" s="63">
        <f>SUM(F812:AF812)</f>
        <v>3209</v>
      </c>
      <c r="CA812" s="63">
        <f>SUM(AG812:BX812)</f>
        <v>-4312.0700000000006</v>
      </c>
      <c r="CB812" s="81">
        <f>SUM(CB737:CB811)</f>
        <v>0</v>
      </c>
      <c r="CC812" s="81">
        <f>SUM(CC737:CC811)</f>
        <v>423</v>
      </c>
      <c r="CD812" s="81">
        <f>SUM(CD737:CD811)</f>
        <v>-234</v>
      </c>
      <c r="CE812" s="127">
        <f>E812-SUM(F812:BY812)</f>
        <v>0</v>
      </c>
    </row>
    <row r="813" spans="1:83" ht="15" hidden="1" customHeight="1" thickTop="1">
      <c r="A813" s="42" t="s">
        <v>9</v>
      </c>
      <c r="B813" s="67">
        <v>41730</v>
      </c>
      <c r="C813" s="68" t="s">
        <v>187</v>
      </c>
      <c r="D813" s="80"/>
      <c r="E813" s="73">
        <v>4.5</v>
      </c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73">
        <v>4.5</v>
      </c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  <c r="CB813" s="64"/>
      <c r="CC813" s="64"/>
      <c r="CD813" s="64"/>
      <c r="CE813" s="65">
        <f t="shared" ref="CE813:CE891" si="49">E813-SUM(F813:BY813)</f>
        <v>0</v>
      </c>
    </row>
    <row r="814" spans="1:83" ht="15" hidden="1" customHeight="1">
      <c r="A814" s="42" t="s">
        <v>9</v>
      </c>
      <c r="B814" s="67">
        <v>41730</v>
      </c>
      <c r="C814" s="68" t="s">
        <v>35</v>
      </c>
      <c r="D814" s="80"/>
      <c r="E814" s="73">
        <v>4</v>
      </c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73">
        <v>4</v>
      </c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  <c r="BO814" s="64"/>
      <c r="BP814" s="64"/>
      <c r="BQ814" s="64"/>
      <c r="BR814" s="64"/>
      <c r="BS814" s="64"/>
      <c r="BT814" s="64"/>
      <c r="BU814" s="64"/>
      <c r="BV814" s="64"/>
      <c r="BW814" s="64"/>
      <c r="BX814" s="64"/>
      <c r="BY814" s="64"/>
      <c r="BZ814" s="64"/>
      <c r="CA814" s="64"/>
      <c r="CB814" s="64"/>
      <c r="CC814" s="64"/>
      <c r="CD814" s="64"/>
      <c r="CE814" s="65">
        <f t="shared" si="49"/>
        <v>0</v>
      </c>
    </row>
    <row r="815" spans="1:83" ht="15" hidden="1" customHeight="1">
      <c r="A815" s="77" t="s">
        <v>95</v>
      </c>
      <c r="B815" s="67">
        <v>41731</v>
      </c>
      <c r="C815" s="68" t="s">
        <v>750</v>
      </c>
      <c r="D815" s="80"/>
      <c r="E815" s="89">
        <v>12</v>
      </c>
      <c r="F815" s="64"/>
      <c r="G815" s="64"/>
      <c r="H815" s="64"/>
      <c r="I815" s="64"/>
      <c r="J815" s="64"/>
      <c r="K815" s="64"/>
      <c r="L815" s="64"/>
      <c r="M815" s="64"/>
      <c r="N815" s="64"/>
      <c r="O815" s="89">
        <v>12</v>
      </c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  <c r="CB815" s="64"/>
      <c r="CC815" s="64"/>
      <c r="CD815" s="64"/>
      <c r="CE815" s="65">
        <f t="shared" si="49"/>
        <v>0</v>
      </c>
    </row>
    <row r="816" spans="1:83" ht="15" hidden="1" customHeight="1">
      <c r="A816" s="77" t="s">
        <v>95</v>
      </c>
      <c r="B816" s="67">
        <v>41731</v>
      </c>
      <c r="C816" s="68" t="s">
        <v>749</v>
      </c>
      <c r="D816" s="80"/>
      <c r="E816" s="89">
        <v>48</v>
      </c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89">
        <v>48</v>
      </c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  <c r="CB816" s="64"/>
      <c r="CC816" s="64"/>
      <c r="CD816" s="64"/>
      <c r="CE816" s="65">
        <f t="shared" si="49"/>
        <v>0</v>
      </c>
    </row>
    <row r="817" spans="1:83" ht="15.75" hidden="1" thickTop="1">
      <c r="A817" s="39" t="s">
        <v>10</v>
      </c>
      <c r="B817" s="67">
        <v>41732</v>
      </c>
      <c r="C817" s="68" t="s">
        <v>315</v>
      </c>
      <c r="D817" s="80" t="s">
        <v>721</v>
      </c>
      <c r="E817" s="69">
        <v>-184.04</v>
      </c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9">
        <v>-184.04</v>
      </c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  <c r="CB817" s="64"/>
      <c r="CC817" s="64"/>
      <c r="CD817" s="64"/>
      <c r="CE817" s="65">
        <f t="shared" si="49"/>
        <v>0</v>
      </c>
    </row>
    <row r="818" spans="1:83" ht="18.75" hidden="1" thickTop="1">
      <c r="A818" s="42" t="s">
        <v>9</v>
      </c>
      <c r="B818" s="67">
        <v>41732</v>
      </c>
      <c r="C818" s="68" t="s">
        <v>732</v>
      </c>
      <c r="D818" s="80"/>
      <c r="E818" s="73">
        <v>2</v>
      </c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  <c r="BO818" s="64"/>
      <c r="BP818" s="64"/>
      <c r="BQ818" s="64"/>
      <c r="BR818" s="64"/>
      <c r="BS818" s="64"/>
      <c r="BT818" s="64"/>
      <c r="BU818" s="64"/>
      <c r="BV818" s="64"/>
      <c r="BW818" s="64"/>
      <c r="BX818" s="64"/>
      <c r="BY818" s="69">
        <v>2</v>
      </c>
      <c r="BZ818" s="64"/>
      <c r="CA818" s="64"/>
      <c r="CB818" s="64"/>
      <c r="CC818" s="64"/>
      <c r="CD818" s="64"/>
      <c r="CE818" s="65">
        <f t="shared" si="49"/>
        <v>0</v>
      </c>
    </row>
    <row r="819" spans="1:83" ht="15.75" hidden="1" thickTop="1">
      <c r="A819" s="42" t="s">
        <v>9</v>
      </c>
      <c r="B819" s="67">
        <v>41732</v>
      </c>
      <c r="C819" s="68" t="s">
        <v>35</v>
      </c>
      <c r="D819" s="80"/>
      <c r="E819" s="73">
        <v>4</v>
      </c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73">
        <v>4</v>
      </c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  <c r="CB819" s="64"/>
      <c r="CC819" s="64"/>
      <c r="CD819" s="64"/>
      <c r="CE819" s="65">
        <f t="shared" si="49"/>
        <v>0</v>
      </c>
    </row>
    <row r="820" spans="1:83" ht="15.75" hidden="1" thickTop="1">
      <c r="A820" s="42" t="s">
        <v>9</v>
      </c>
      <c r="B820" s="67">
        <v>41733</v>
      </c>
      <c r="C820" s="68" t="s">
        <v>347</v>
      </c>
      <c r="D820" s="80"/>
      <c r="E820" s="73">
        <v>4</v>
      </c>
      <c r="F820" s="64"/>
      <c r="G820" s="64"/>
      <c r="H820" s="64"/>
      <c r="I820" s="64"/>
      <c r="J820" s="64"/>
      <c r="K820" s="64"/>
      <c r="L820" s="64"/>
      <c r="M820" s="64"/>
      <c r="N820" s="64"/>
      <c r="O820" s="73">
        <v>4</v>
      </c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  <c r="BO820" s="64"/>
      <c r="BP820" s="64"/>
      <c r="BQ820" s="64"/>
      <c r="BR820" s="64"/>
      <c r="BS820" s="64"/>
      <c r="BT820" s="64"/>
      <c r="BU820" s="64"/>
      <c r="BV820" s="64"/>
      <c r="BW820" s="64"/>
      <c r="BX820" s="64"/>
      <c r="BY820" s="64"/>
      <c r="BZ820" s="64"/>
      <c r="CA820" s="64"/>
      <c r="CB820" s="64"/>
      <c r="CC820" s="64"/>
      <c r="CD820" s="64"/>
      <c r="CE820" s="65">
        <f t="shared" si="49"/>
        <v>0</v>
      </c>
    </row>
    <row r="821" spans="1:83" ht="15.75" hidden="1" thickTop="1">
      <c r="A821" s="39" t="s">
        <v>10</v>
      </c>
      <c r="B821" s="67">
        <v>41736</v>
      </c>
      <c r="C821" s="68" t="s">
        <v>80</v>
      </c>
      <c r="D821" s="80"/>
      <c r="E821" s="69">
        <v>374</v>
      </c>
      <c r="F821" s="64"/>
      <c r="G821" s="64"/>
      <c r="H821" s="64"/>
      <c r="I821" s="64"/>
      <c r="J821" s="64"/>
      <c r="K821" s="64"/>
      <c r="L821" s="69">
        <v>126</v>
      </c>
      <c r="M821" s="69">
        <v>30</v>
      </c>
      <c r="N821" s="69">
        <v>10</v>
      </c>
      <c r="O821" s="69">
        <v>130</v>
      </c>
      <c r="P821" s="69">
        <v>78</v>
      </c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  <c r="BO821" s="64"/>
      <c r="BP821" s="64"/>
      <c r="BQ821" s="64"/>
      <c r="BR821" s="64"/>
      <c r="BS821" s="64"/>
      <c r="BT821" s="64"/>
      <c r="BU821" s="64"/>
      <c r="BV821" s="64"/>
      <c r="BW821" s="64"/>
      <c r="BX821" s="64"/>
      <c r="BY821" s="64"/>
      <c r="BZ821" s="64"/>
      <c r="CA821" s="64"/>
      <c r="CB821" s="64"/>
      <c r="CC821" s="64"/>
      <c r="CD821" s="64"/>
      <c r="CE821" s="65">
        <f t="shared" si="49"/>
        <v>0</v>
      </c>
    </row>
    <row r="822" spans="1:83" ht="15.75" thickTop="1">
      <c r="A822" s="39" t="s">
        <v>10</v>
      </c>
      <c r="B822" s="67">
        <v>41736</v>
      </c>
      <c r="C822" s="68" t="s">
        <v>310</v>
      </c>
      <c r="D822" s="80" t="s">
        <v>290</v>
      </c>
      <c r="E822" s="69">
        <v>-2</v>
      </c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  <c r="BO822" s="69">
        <v>-2</v>
      </c>
      <c r="BP822" s="64"/>
      <c r="BQ822" s="64"/>
      <c r="BR822" s="64"/>
      <c r="BS822" s="64"/>
      <c r="BT822" s="64"/>
      <c r="BU822" s="64"/>
      <c r="BV822" s="64"/>
      <c r="BW822" s="64"/>
      <c r="BX822" s="64"/>
      <c r="BY822" s="64"/>
      <c r="BZ822" s="64"/>
      <c r="CA822" s="64"/>
      <c r="CB822" s="64"/>
      <c r="CC822" s="64"/>
      <c r="CD822" s="64"/>
      <c r="CE822" s="65">
        <f t="shared" si="49"/>
        <v>0</v>
      </c>
    </row>
    <row r="823" spans="1:83" hidden="1">
      <c r="A823" s="39" t="s">
        <v>10</v>
      </c>
      <c r="B823" s="67">
        <v>41736</v>
      </c>
      <c r="C823" s="68" t="s">
        <v>313</v>
      </c>
      <c r="D823" s="80" t="s">
        <v>290</v>
      </c>
      <c r="E823" s="69">
        <v>-0.42</v>
      </c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9">
        <v>-0.42</v>
      </c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5">
        <f t="shared" si="49"/>
        <v>0</v>
      </c>
    </row>
    <row r="824" spans="1:83" ht="15" hidden="1" customHeight="1">
      <c r="A824" s="39" t="s">
        <v>10</v>
      </c>
      <c r="B824" s="67">
        <v>41737</v>
      </c>
      <c r="C824" s="68" t="s">
        <v>741</v>
      </c>
      <c r="D824" s="80"/>
      <c r="E824" s="69">
        <v>3643</v>
      </c>
      <c r="F824" s="64"/>
      <c r="G824" s="64"/>
      <c r="H824" s="64"/>
      <c r="I824" s="64"/>
      <c r="J824" s="64"/>
      <c r="K824" s="69">
        <v>30</v>
      </c>
      <c r="L824" s="69">
        <v>1476</v>
      </c>
      <c r="M824" s="69">
        <v>1065</v>
      </c>
      <c r="N824" s="69">
        <v>50</v>
      </c>
      <c r="O824" s="69">
        <v>780</v>
      </c>
      <c r="P824" s="69">
        <v>242</v>
      </c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  <c r="BO824" s="64"/>
      <c r="BP824" s="64"/>
      <c r="BQ824" s="64"/>
      <c r="BR824" s="64"/>
      <c r="BS824" s="64"/>
      <c r="BT824" s="64"/>
      <c r="BU824" s="64"/>
      <c r="BV824" s="64"/>
      <c r="BW824" s="64"/>
      <c r="BX824" s="64"/>
      <c r="BY824" s="64"/>
      <c r="BZ824" s="64"/>
      <c r="CA824" s="64"/>
      <c r="CB824" s="64"/>
      <c r="CC824" s="64"/>
      <c r="CD824" s="64"/>
      <c r="CE824" s="65">
        <f t="shared" si="49"/>
        <v>0</v>
      </c>
    </row>
    <row r="825" spans="1:83">
      <c r="A825" s="39" t="s">
        <v>10</v>
      </c>
      <c r="B825" s="67">
        <v>41737</v>
      </c>
      <c r="C825" s="68" t="s">
        <v>310</v>
      </c>
      <c r="D825" s="80" t="s">
        <v>290</v>
      </c>
      <c r="E825" s="69">
        <v>-22.5</v>
      </c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  <c r="BO825" s="69">
        <v>-22.5</v>
      </c>
      <c r="BP825" s="64"/>
      <c r="BQ825" s="64"/>
      <c r="BR825" s="64"/>
      <c r="BS825" s="64"/>
      <c r="BT825" s="64"/>
      <c r="BU825" s="64"/>
      <c r="BV825" s="64"/>
      <c r="BW825" s="64"/>
      <c r="BX825" s="64"/>
      <c r="BY825" s="64"/>
      <c r="BZ825" s="64"/>
      <c r="CA825" s="64"/>
      <c r="CB825" s="64"/>
      <c r="CC825" s="64"/>
      <c r="CD825" s="64"/>
      <c r="CE825" s="65">
        <f t="shared" si="49"/>
        <v>0</v>
      </c>
    </row>
    <row r="826" spans="1:83" hidden="1">
      <c r="A826" s="39" t="s">
        <v>10</v>
      </c>
      <c r="B826" s="67">
        <v>41737</v>
      </c>
      <c r="C826" s="68" t="s">
        <v>313</v>
      </c>
      <c r="D826" s="80" t="s">
        <v>290</v>
      </c>
      <c r="E826" s="69">
        <v>-4.7300000000000004</v>
      </c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  <c r="BO826" s="64"/>
      <c r="BP826" s="64"/>
      <c r="BQ826" s="69">
        <v>-4.7300000000000004</v>
      </c>
      <c r="BR826" s="64"/>
      <c r="BS826" s="64"/>
      <c r="BT826" s="64"/>
      <c r="BU826" s="64"/>
      <c r="BV826" s="64"/>
      <c r="BW826" s="64"/>
      <c r="BX826" s="64"/>
      <c r="BY826" s="64"/>
      <c r="BZ826" s="64"/>
      <c r="CA826" s="64"/>
      <c r="CB826" s="64"/>
      <c r="CC826" s="64"/>
      <c r="CD826" s="64"/>
      <c r="CE826" s="65">
        <f t="shared" si="49"/>
        <v>0</v>
      </c>
    </row>
    <row r="827" spans="1:83" hidden="1">
      <c r="A827" s="42" t="s">
        <v>9</v>
      </c>
      <c r="B827" s="67">
        <v>41737</v>
      </c>
      <c r="C827" s="68" t="s">
        <v>733</v>
      </c>
      <c r="D827" s="80"/>
      <c r="E827" s="73">
        <v>20</v>
      </c>
      <c r="F827" s="64"/>
      <c r="G827" s="64"/>
      <c r="H827" s="64"/>
      <c r="I827" s="64"/>
      <c r="J827" s="64"/>
      <c r="K827" s="64"/>
      <c r="L827" s="64"/>
      <c r="M827" s="64"/>
      <c r="N827" s="64"/>
      <c r="O827" s="73">
        <v>20</v>
      </c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  <c r="BO827" s="64"/>
      <c r="BP827" s="64"/>
      <c r="BQ827" s="64"/>
      <c r="BR827" s="64"/>
      <c r="BS827" s="64"/>
      <c r="BT827" s="64"/>
      <c r="BU827" s="64"/>
      <c r="BV827" s="64"/>
      <c r="BW827" s="64"/>
      <c r="BX827" s="64"/>
      <c r="BY827" s="64"/>
      <c r="BZ827" s="64"/>
      <c r="CA827" s="64"/>
      <c r="CB827" s="64"/>
      <c r="CC827" s="64"/>
      <c r="CD827" s="64"/>
      <c r="CE827" s="65">
        <f t="shared" si="49"/>
        <v>0</v>
      </c>
    </row>
    <row r="828" spans="1:83" hidden="1">
      <c r="A828" s="39" t="s">
        <v>10</v>
      </c>
      <c r="B828" s="67">
        <v>41738</v>
      </c>
      <c r="C828" s="68" t="s">
        <v>80</v>
      </c>
      <c r="D828" s="80"/>
      <c r="E828" s="69">
        <v>58</v>
      </c>
      <c r="F828" s="64"/>
      <c r="G828" s="64"/>
      <c r="H828" s="64"/>
      <c r="I828" s="64"/>
      <c r="J828" s="64"/>
      <c r="K828" s="64"/>
      <c r="L828" s="69">
        <v>18</v>
      </c>
      <c r="M828" s="64"/>
      <c r="N828" s="64"/>
      <c r="O828" s="69">
        <v>40</v>
      </c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  <c r="BO828" s="64"/>
      <c r="BP828" s="64"/>
      <c r="BQ828" s="64"/>
      <c r="BR828" s="64"/>
      <c r="BS828" s="64"/>
      <c r="BT828" s="64"/>
      <c r="BU828" s="64"/>
      <c r="BV828" s="64"/>
      <c r="BW828" s="64"/>
      <c r="BX828" s="64"/>
      <c r="BY828" s="64"/>
      <c r="BZ828" s="64"/>
      <c r="CA828" s="64"/>
      <c r="CB828" s="64"/>
      <c r="CC828" s="64"/>
      <c r="CD828" s="64"/>
      <c r="CE828" s="65">
        <f t="shared" si="49"/>
        <v>0</v>
      </c>
    </row>
    <row r="829" spans="1:83">
      <c r="A829" s="39" t="s">
        <v>10</v>
      </c>
      <c r="B829" s="67">
        <v>41738</v>
      </c>
      <c r="C829" s="68" t="s">
        <v>310</v>
      </c>
      <c r="D829" s="80" t="s">
        <v>290</v>
      </c>
      <c r="E829" s="69">
        <v>-0.5</v>
      </c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9">
        <v>-0.5</v>
      </c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  <c r="CB829" s="64"/>
      <c r="CC829" s="64"/>
      <c r="CD829" s="64"/>
      <c r="CE829" s="65">
        <f t="shared" si="49"/>
        <v>0</v>
      </c>
    </row>
    <row r="830" spans="1:83" hidden="1">
      <c r="A830" s="39" t="s">
        <v>10</v>
      </c>
      <c r="B830" s="67">
        <v>41738</v>
      </c>
      <c r="C830" s="68" t="s">
        <v>313</v>
      </c>
      <c r="D830" s="80" t="s">
        <v>290</v>
      </c>
      <c r="E830" s="69">
        <v>-0.11</v>
      </c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  <c r="BO830" s="64"/>
      <c r="BP830" s="64"/>
      <c r="BQ830" s="69">
        <v>-0.11</v>
      </c>
      <c r="BR830" s="64"/>
      <c r="BS830" s="64"/>
      <c r="BT830" s="64"/>
      <c r="BU830" s="64"/>
      <c r="BV830" s="64"/>
      <c r="BW830" s="64"/>
      <c r="BX830" s="64"/>
      <c r="BY830" s="64"/>
      <c r="BZ830" s="64"/>
      <c r="CA830" s="64"/>
      <c r="CB830" s="64"/>
      <c r="CC830" s="64"/>
      <c r="CD830" s="64"/>
      <c r="CE830" s="65">
        <f t="shared" si="49"/>
        <v>0</v>
      </c>
    </row>
    <row r="831" spans="1:83" hidden="1">
      <c r="A831" s="39" t="s">
        <v>10</v>
      </c>
      <c r="B831" s="67">
        <v>41740</v>
      </c>
      <c r="C831" s="68" t="s">
        <v>82</v>
      </c>
      <c r="D831" s="80" t="s">
        <v>270</v>
      </c>
      <c r="E831" s="69">
        <v>-46</v>
      </c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9">
        <v>-46</v>
      </c>
      <c r="BZ831" s="64"/>
      <c r="CA831" s="64"/>
      <c r="CB831" s="64"/>
      <c r="CC831" s="64"/>
      <c r="CD831" s="64"/>
      <c r="CE831" s="65">
        <f t="shared" si="49"/>
        <v>0</v>
      </c>
    </row>
    <row r="832" spans="1:83">
      <c r="A832" s="39" t="s">
        <v>10</v>
      </c>
      <c r="B832" s="67">
        <v>41740</v>
      </c>
      <c r="C832" s="68" t="s">
        <v>695</v>
      </c>
      <c r="D832" s="80" t="s">
        <v>271</v>
      </c>
      <c r="E832" s="69">
        <v>-9</v>
      </c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9">
        <v>-9</v>
      </c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  <c r="CB832" s="64"/>
      <c r="CC832" s="64"/>
      <c r="CD832" s="64"/>
      <c r="CE832" s="65">
        <f t="shared" si="49"/>
        <v>0</v>
      </c>
    </row>
    <row r="833" spans="1:83" hidden="1">
      <c r="A833" s="39" t="s">
        <v>10</v>
      </c>
      <c r="B833" s="67">
        <v>41740</v>
      </c>
      <c r="C833" s="68" t="s">
        <v>84</v>
      </c>
      <c r="D833" s="80" t="s">
        <v>271</v>
      </c>
      <c r="E833" s="69">
        <v>-2.12</v>
      </c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  <c r="BO833" s="64"/>
      <c r="BP833" s="64"/>
      <c r="BQ833" s="69">
        <v>-2.12</v>
      </c>
      <c r="BR833" s="64"/>
      <c r="BS833" s="64"/>
      <c r="BT833" s="64"/>
      <c r="BU833" s="64"/>
      <c r="BV833" s="64"/>
      <c r="BW833" s="64"/>
      <c r="BX833" s="64"/>
      <c r="BY833" s="64"/>
      <c r="BZ833" s="64"/>
      <c r="CA833" s="64"/>
      <c r="CB833" s="64"/>
      <c r="CC833" s="64"/>
      <c r="CD833" s="64"/>
      <c r="CE833" s="65">
        <f t="shared" si="49"/>
        <v>0</v>
      </c>
    </row>
    <row r="834" spans="1:83" hidden="1">
      <c r="A834" s="39" t="s">
        <v>10</v>
      </c>
      <c r="B834" s="67">
        <v>41740</v>
      </c>
      <c r="C834" s="68" t="s">
        <v>85</v>
      </c>
      <c r="D834" s="80" t="s">
        <v>271</v>
      </c>
      <c r="E834" s="69">
        <v>-1.1100000000000001</v>
      </c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9">
        <v>-1.1100000000000001</v>
      </c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  <c r="CB834" s="64"/>
      <c r="CC834" s="64"/>
      <c r="CD834" s="64"/>
      <c r="CE834" s="65">
        <f t="shared" si="49"/>
        <v>0</v>
      </c>
    </row>
    <row r="835" spans="1:83">
      <c r="A835" s="42" t="s">
        <v>9</v>
      </c>
      <c r="B835" s="67">
        <v>41740</v>
      </c>
      <c r="C835" s="68" t="s">
        <v>734</v>
      </c>
      <c r="D835" s="80"/>
      <c r="E835" s="73">
        <v>84.08</v>
      </c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9">
        <v>3</v>
      </c>
      <c r="BP835" s="69">
        <v>0.37</v>
      </c>
      <c r="BQ835" s="69">
        <v>0.71</v>
      </c>
      <c r="BR835" s="64"/>
      <c r="BS835" s="64"/>
      <c r="BT835" s="64"/>
      <c r="BU835" s="64"/>
      <c r="BV835" s="64"/>
      <c r="BW835" s="64"/>
      <c r="BX835" s="64"/>
      <c r="BY835" s="73">
        <v>80</v>
      </c>
      <c r="BZ835" s="64"/>
      <c r="CA835" s="64"/>
      <c r="CB835" s="64"/>
      <c r="CC835" s="64"/>
      <c r="CD835" s="64"/>
      <c r="CE835" s="65">
        <f t="shared" si="49"/>
        <v>0</v>
      </c>
    </row>
    <row r="836" spans="1:83" hidden="1">
      <c r="A836" s="39" t="s">
        <v>10</v>
      </c>
      <c r="B836" s="67">
        <v>41743</v>
      </c>
      <c r="C836" s="68" t="s">
        <v>82</v>
      </c>
      <c r="D836" s="80" t="s">
        <v>270</v>
      </c>
      <c r="E836" s="69">
        <v>-18</v>
      </c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9">
        <v>-18</v>
      </c>
      <c r="BZ836" s="64"/>
      <c r="CA836" s="64"/>
      <c r="CB836" s="64"/>
      <c r="CC836" s="64"/>
      <c r="CD836" s="64"/>
      <c r="CE836" s="65">
        <f t="shared" si="49"/>
        <v>0</v>
      </c>
    </row>
    <row r="837" spans="1:83">
      <c r="A837" s="39" t="s">
        <v>10</v>
      </c>
      <c r="B837" s="67">
        <v>41743</v>
      </c>
      <c r="C837" s="68" t="s">
        <v>695</v>
      </c>
      <c r="D837" s="80" t="s">
        <v>271</v>
      </c>
      <c r="E837" s="69">
        <v>-3</v>
      </c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9">
        <v>-3</v>
      </c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  <c r="CB837" s="64"/>
      <c r="CC837" s="64"/>
      <c r="CD837" s="64"/>
      <c r="CE837" s="65">
        <f t="shared" si="49"/>
        <v>0</v>
      </c>
    </row>
    <row r="838" spans="1:83" hidden="1">
      <c r="A838" s="39" t="s">
        <v>10</v>
      </c>
      <c r="B838" s="67">
        <v>41743</v>
      </c>
      <c r="C838" s="68" t="s">
        <v>84</v>
      </c>
      <c r="D838" s="80" t="s">
        <v>271</v>
      </c>
      <c r="E838" s="69">
        <v>-0.71</v>
      </c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  <c r="BO838" s="64"/>
      <c r="BP838" s="64"/>
      <c r="BQ838" s="69">
        <v>-0.71</v>
      </c>
      <c r="BR838" s="64"/>
      <c r="BS838" s="64"/>
      <c r="BT838" s="64"/>
      <c r="BU838" s="64"/>
      <c r="BV838" s="64"/>
      <c r="BW838" s="64"/>
      <c r="BX838" s="64"/>
      <c r="BY838" s="64"/>
      <c r="BZ838" s="64"/>
      <c r="CA838" s="64"/>
      <c r="CB838" s="64"/>
      <c r="CC838" s="64"/>
      <c r="CD838" s="64"/>
      <c r="CE838" s="65">
        <f t="shared" si="49"/>
        <v>0</v>
      </c>
    </row>
    <row r="839" spans="1:83" hidden="1">
      <c r="A839" s="39" t="s">
        <v>10</v>
      </c>
      <c r="B839" s="67">
        <v>41743</v>
      </c>
      <c r="C839" s="68" t="s">
        <v>85</v>
      </c>
      <c r="D839" s="80" t="s">
        <v>271</v>
      </c>
      <c r="E839" s="69">
        <v>-0.37</v>
      </c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9">
        <v>-0.37</v>
      </c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  <c r="CB839" s="64"/>
      <c r="CC839" s="64"/>
      <c r="CD839" s="64"/>
      <c r="CE839" s="65">
        <f t="shared" si="49"/>
        <v>0</v>
      </c>
    </row>
    <row r="840" spans="1:83" hidden="1">
      <c r="A840" s="39" t="s">
        <v>10</v>
      </c>
      <c r="B840" s="67">
        <v>41743</v>
      </c>
      <c r="C840" s="68" t="s">
        <v>722</v>
      </c>
      <c r="D840" s="80" t="s">
        <v>725</v>
      </c>
      <c r="E840" s="69">
        <v>-708.74</v>
      </c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9">
        <v>-708.74</v>
      </c>
      <c r="BN840" s="64"/>
      <c r="BO840" s="64"/>
      <c r="BP840" s="64"/>
      <c r="BQ840" s="64"/>
      <c r="BR840" s="64"/>
      <c r="BS840" s="64"/>
      <c r="BT840" s="64"/>
      <c r="BU840" s="64"/>
      <c r="BV840" s="64"/>
      <c r="BW840" s="64"/>
      <c r="BX840" s="64"/>
      <c r="BY840" s="64"/>
      <c r="BZ840" s="64"/>
      <c r="CA840" s="64"/>
      <c r="CB840" s="64"/>
      <c r="CC840" s="64"/>
      <c r="CD840" s="64"/>
      <c r="CE840" s="65">
        <f t="shared" si="49"/>
        <v>0</v>
      </c>
    </row>
    <row r="841" spans="1:83" hidden="1">
      <c r="A841" s="39" t="s">
        <v>10</v>
      </c>
      <c r="B841" s="67">
        <v>41743</v>
      </c>
      <c r="C841" s="68" t="s">
        <v>311</v>
      </c>
      <c r="D841" s="80" t="s">
        <v>290</v>
      </c>
      <c r="E841" s="69">
        <v>-0.25</v>
      </c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9">
        <v>-0.25</v>
      </c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  <c r="CB841" s="64"/>
      <c r="CC841" s="64"/>
      <c r="CD841" s="64"/>
      <c r="CE841" s="65">
        <f t="shared" si="49"/>
        <v>0</v>
      </c>
    </row>
    <row r="842" spans="1:83" hidden="1">
      <c r="A842" s="39" t="s">
        <v>10</v>
      </c>
      <c r="B842" s="67">
        <v>41744</v>
      </c>
      <c r="C842" s="68" t="s">
        <v>82</v>
      </c>
      <c r="D842" s="80" t="s">
        <v>270</v>
      </c>
      <c r="E842" s="69">
        <v>-36</v>
      </c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9">
        <v>-36</v>
      </c>
      <c r="BZ842" s="64"/>
      <c r="CA842" s="64"/>
      <c r="CB842" s="64"/>
      <c r="CC842" s="64"/>
      <c r="CD842" s="64"/>
      <c r="CE842" s="65">
        <f t="shared" si="49"/>
        <v>0</v>
      </c>
    </row>
    <row r="843" spans="1:83">
      <c r="A843" s="39" t="s">
        <v>10</v>
      </c>
      <c r="B843" s="67">
        <v>41744</v>
      </c>
      <c r="C843" s="68" t="s">
        <v>83</v>
      </c>
      <c r="D843" s="80" t="s">
        <v>271</v>
      </c>
      <c r="E843" s="69">
        <v>-3</v>
      </c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9">
        <v>-3</v>
      </c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5">
        <f t="shared" si="49"/>
        <v>0</v>
      </c>
    </row>
    <row r="844" spans="1:83" hidden="1">
      <c r="A844" s="39" t="s">
        <v>10</v>
      </c>
      <c r="B844" s="67">
        <v>41744</v>
      </c>
      <c r="C844" s="68" t="s">
        <v>84</v>
      </c>
      <c r="D844" s="80" t="s">
        <v>271</v>
      </c>
      <c r="E844" s="69">
        <v>-0.71</v>
      </c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9">
        <v>-0.71</v>
      </c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5">
        <f t="shared" si="49"/>
        <v>0</v>
      </c>
    </row>
    <row r="845" spans="1:83" hidden="1">
      <c r="A845" s="39" t="s">
        <v>10</v>
      </c>
      <c r="B845" s="67">
        <v>41744</v>
      </c>
      <c r="C845" s="68" t="s">
        <v>85</v>
      </c>
      <c r="D845" s="80" t="s">
        <v>271</v>
      </c>
      <c r="E845" s="69">
        <v>-0.37</v>
      </c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9">
        <v>-0.37</v>
      </c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5">
        <f t="shared" si="49"/>
        <v>0</v>
      </c>
    </row>
    <row r="846" spans="1:83" hidden="1">
      <c r="A846" s="39" t="s">
        <v>10</v>
      </c>
      <c r="B846" s="67">
        <v>41745</v>
      </c>
      <c r="C846" s="68" t="s">
        <v>82</v>
      </c>
      <c r="D846" s="80" t="s">
        <v>270</v>
      </c>
      <c r="E846" s="69">
        <v>-48</v>
      </c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9">
        <v>-48</v>
      </c>
      <c r="BZ846" s="64"/>
      <c r="CA846" s="64"/>
      <c r="CB846" s="64"/>
      <c r="CC846" s="64"/>
      <c r="CD846" s="64"/>
      <c r="CE846" s="65">
        <f t="shared" si="49"/>
        <v>0</v>
      </c>
    </row>
    <row r="847" spans="1:83">
      <c r="A847" s="39" t="s">
        <v>10</v>
      </c>
      <c r="B847" s="67">
        <v>41745</v>
      </c>
      <c r="C847" s="68" t="s">
        <v>83</v>
      </c>
      <c r="D847" s="80" t="s">
        <v>271</v>
      </c>
      <c r="E847" s="69">
        <v>-6</v>
      </c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9">
        <v>-6</v>
      </c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5">
        <f t="shared" si="49"/>
        <v>0</v>
      </c>
    </row>
    <row r="848" spans="1:83" hidden="1">
      <c r="A848" s="39" t="s">
        <v>10</v>
      </c>
      <c r="B848" s="67">
        <v>41745</v>
      </c>
      <c r="C848" s="68" t="s">
        <v>84</v>
      </c>
      <c r="D848" s="80" t="s">
        <v>271</v>
      </c>
      <c r="E848" s="69">
        <v>-1.42</v>
      </c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9">
        <v>-1.42</v>
      </c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5">
        <f t="shared" si="49"/>
        <v>0</v>
      </c>
    </row>
    <row r="849" spans="1:83" hidden="1">
      <c r="A849" s="39" t="s">
        <v>10</v>
      </c>
      <c r="B849" s="67">
        <v>41745</v>
      </c>
      <c r="C849" s="68" t="s">
        <v>85</v>
      </c>
      <c r="D849" s="80" t="s">
        <v>271</v>
      </c>
      <c r="E849" s="69">
        <v>-0.74</v>
      </c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9">
        <v>-0.74</v>
      </c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5">
        <f t="shared" si="49"/>
        <v>0</v>
      </c>
    </row>
    <row r="850" spans="1:83" ht="15" hidden="1" customHeight="1">
      <c r="A850" s="39" t="s">
        <v>10</v>
      </c>
      <c r="B850" s="67">
        <v>41745</v>
      </c>
      <c r="C850" s="68" t="s">
        <v>742</v>
      </c>
      <c r="D850" s="80" t="s">
        <v>726</v>
      </c>
      <c r="E850" s="69">
        <v>-224.7</v>
      </c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9">
        <v>-224.7</v>
      </c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5">
        <f t="shared" si="49"/>
        <v>0</v>
      </c>
    </row>
    <row r="851" spans="1:83" hidden="1">
      <c r="A851" s="39" t="s">
        <v>10</v>
      </c>
      <c r="B851" s="67">
        <v>41745</v>
      </c>
      <c r="C851" s="68" t="s">
        <v>311</v>
      </c>
      <c r="D851" s="80" t="s">
        <v>290</v>
      </c>
      <c r="E851" s="69">
        <v>-0.25</v>
      </c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9">
        <v>-0.25</v>
      </c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5">
        <f t="shared" si="49"/>
        <v>0</v>
      </c>
    </row>
    <row r="852" spans="1:83" hidden="1">
      <c r="A852" s="39" t="s">
        <v>10</v>
      </c>
      <c r="B852" s="67">
        <v>41751</v>
      </c>
      <c r="C852" s="68" t="s">
        <v>25</v>
      </c>
      <c r="D852" s="80" t="s">
        <v>727</v>
      </c>
      <c r="E852" s="69">
        <v>-442.46</v>
      </c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9">
        <v>-182.72</v>
      </c>
      <c r="AJ852" s="118"/>
      <c r="AK852" s="118"/>
      <c r="AL852" s="118"/>
      <c r="AM852" s="118"/>
      <c r="AN852" s="64"/>
      <c r="AO852" s="69">
        <v>-154.91999999999999</v>
      </c>
      <c r="AP852" s="118"/>
      <c r="AQ852" s="69">
        <v>-104.82</v>
      </c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5">
        <f t="shared" si="49"/>
        <v>0</v>
      </c>
    </row>
    <row r="853" spans="1:83">
      <c r="A853" s="42" t="s">
        <v>9</v>
      </c>
      <c r="B853" s="67">
        <v>41751</v>
      </c>
      <c r="C853" s="68" t="s">
        <v>681</v>
      </c>
      <c r="D853" s="80"/>
      <c r="E853" s="73">
        <v>22.08</v>
      </c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9">
        <v>3</v>
      </c>
      <c r="BP853" s="69">
        <v>0.37</v>
      </c>
      <c r="BQ853" s="69">
        <v>0.71</v>
      </c>
      <c r="BR853" s="64"/>
      <c r="BS853" s="64"/>
      <c r="BT853" s="64"/>
      <c r="BU853" s="64"/>
      <c r="BV853" s="64"/>
      <c r="BW853" s="64"/>
      <c r="BX853" s="64"/>
      <c r="BY853" s="73">
        <v>18</v>
      </c>
      <c r="BZ853" s="64"/>
      <c r="CA853" s="64"/>
      <c r="CB853" s="64"/>
      <c r="CC853" s="64"/>
      <c r="CD853" s="64"/>
      <c r="CE853" s="65">
        <f t="shared" si="49"/>
        <v>0</v>
      </c>
    </row>
    <row r="854" spans="1:83" hidden="1">
      <c r="A854" s="42" t="s">
        <v>9</v>
      </c>
      <c r="B854" s="67">
        <v>41751</v>
      </c>
      <c r="C854" s="68" t="s">
        <v>735</v>
      </c>
      <c r="D854" s="80"/>
      <c r="E854" s="73">
        <v>-100</v>
      </c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73">
        <v>-100</v>
      </c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5">
        <f t="shared" si="49"/>
        <v>0</v>
      </c>
    </row>
    <row r="855" spans="1:83" hidden="1">
      <c r="A855" s="42" t="s">
        <v>9</v>
      </c>
      <c r="B855" s="67">
        <v>41752</v>
      </c>
      <c r="C855" s="68" t="s">
        <v>736</v>
      </c>
      <c r="D855" s="80"/>
      <c r="E855" s="73">
        <v>100</v>
      </c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73">
        <v>100</v>
      </c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5">
        <f t="shared" si="49"/>
        <v>0</v>
      </c>
    </row>
    <row r="856" spans="1:83" hidden="1">
      <c r="A856" s="39" t="s">
        <v>10</v>
      </c>
      <c r="B856" s="67">
        <v>41753</v>
      </c>
      <c r="C856" s="68" t="s">
        <v>312</v>
      </c>
      <c r="D856" s="80" t="s">
        <v>728</v>
      </c>
      <c r="E856" s="69">
        <v>-37.1</v>
      </c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9">
        <v>-37.1</v>
      </c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5">
        <f t="shared" si="49"/>
        <v>0</v>
      </c>
    </row>
    <row r="857" spans="1:83" hidden="1">
      <c r="A857" s="39" t="s">
        <v>10</v>
      </c>
      <c r="B857" s="67">
        <v>41754</v>
      </c>
      <c r="C857" s="68" t="s">
        <v>365</v>
      </c>
      <c r="D857" s="80" t="s">
        <v>729</v>
      </c>
      <c r="E857" s="69">
        <v>-145.19999999999999</v>
      </c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9">
        <v>-145.19999999999999</v>
      </c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5">
        <f t="shared" si="49"/>
        <v>0</v>
      </c>
    </row>
    <row r="858" spans="1:83" hidden="1">
      <c r="A858" s="39" t="s">
        <v>10</v>
      </c>
      <c r="B858" s="67">
        <v>41754</v>
      </c>
      <c r="C858" s="68" t="s">
        <v>723</v>
      </c>
      <c r="D858" s="80"/>
      <c r="E858" s="69">
        <v>1110.52</v>
      </c>
      <c r="F858" s="64"/>
      <c r="G858" s="69">
        <v>1110.52</v>
      </c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  <c r="CB858" s="64"/>
      <c r="CC858" s="64"/>
      <c r="CD858" s="64"/>
      <c r="CE858" s="65">
        <f t="shared" si="49"/>
        <v>0</v>
      </c>
    </row>
    <row r="859" spans="1:83" hidden="1">
      <c r="A859" s="42" t="s">
        <v>9</v>
      </c>
      <c r="B859" s="67">
        <v>41755</v>
      </c>
      <c r="C859" s="68" t="s">
        <v>118</v>
      </c>
      <c r="D859" s="80"/>
      <c r="E859" s="73">
        <v>-400</v>
      </c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  <c r="CB859" s="64"/>
      <c r="CC859" s="73">
        <v>-400</v>
      </c>
      <c r="CD859" s="64"/>
      <c r="CE859" s="65">
        <f t="shared" si="49"/>
        <v>-400</v>
      </c>
    </row>
    <row r="860" spans="1:83" hidden="1">
      <c r="A860" s="39" t="s">
        <v>10</v>
      </c>
      <c r="B860" s="67">
        <v>41761</v>
      </c>
      <c r="C860" s="68" t="s">
        <v>393</v>
      </c>
      <c r="D860" s="80"/>
      <c r="E860" s="73">
        <v>400</v>
      </c>
      <c r="CB860" s="73">
        <v>400</v>
      </c>
      <c r="CE860" s="65">
        <f t="shared" si="49"/>
        <v>400</v>
      </c>
    </row>
    <row r="861" spans="1:83" hidden="1">
      <c r="A861" s="42" t="s">
        <v>9</v>
      </c>
      <c r="B861" s="67">
        <v>41755</v>
      </c>
      <c r="C861" s="68" t="s">
        <v>730</v>
      </c>
      <c r="D861" s="80"/>
      <c r="E861" s="73">
        <v>8.1999999999999993</v>
      </c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5">
        <f t="shared" si="49"/>
        <v>8.1999999999999993</v>
      </c>
    </row>
    <row r="862" spans="1:83" ht="18" hidden="1">
      <c r="A862" s="42" t="s">
        <v>9</v>
      </c>
      <c r="B862" s="67">
        <v>41755</v>
      </c>
      <c r="C862" s="68" t="s">
        <v>731</v>
      </c>
      <c r="D862" s="80"/>
      <c r="E862" s="73">
        <v>-8.1999999999999993</v>
      </c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5">
        <f t="shared" si="49"/>
        <v>-8.1999999999999993</v>
      </c>
    </row>
    <row r="863" spans="1:83" hidden="1">
      <c r="A863" s="106" t="s">
        <v>10</v>
      </c>
      <c r="B863" s="107">
        <v>41761</v>
      </c>
      <c r="C863" s="108" t="s">
        <v>766</v>
      </c>
      <c r="D863" s="80"/>
      <c r="E863" s="73">
        <v>8.1999999999999993</v>
      </c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73">
        <v>8.1999999999999993</v>
      </c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5">
        <f t="shared" si="49"/>
        <v>0</v>
      </c>
    </row>
    <row r="864" spans="1:83" hidden="1">
      <c r="A864" s="39" t="s">
        <v>10</v>
      </c>
      <c r="B864" s="67">
        <v>41757</v>
      </c>
      <c r="C864" s="68" t="s">
        <v>753</v>
      </c>
      <c r="D864" s="80" t="s">
        <v>758</v>
      </c>
      <c r="E864" s="69">
        <v>-14.74</v>
      </c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9">
        <v>-14.74</v>
      </c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5">
        <f t="shared" si="49"/>
        <v>0</v>
      </c>
    </row>
    <row r="865" spans="1:83">
      <c r="A865" s="39" t="s">
        <v>10</v>
      </c>
      <c r="B865" s="67">
        <v>41757</v>
      </c>
      <c r="C865" s="68" t="s">
        <v>754</v>
      </c>
      <c r="D865" s="80"/>
      <c r="E865" s="69">
        <v>40.08</v>
      </c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9">
        <v>3</v>
      </c>
      <c r="BP865" s="69">
        <v>0.37</v>
      </c>
      <c r="BQ865" s="69">
        <v>0.71</v>
      </c>
      <c r="BR865" s="64"/>
      <c r="BS865" s="64"/>
      <c r="BT865" s="64"/>
      <c r="BU865" s="64"/>
      <c r="BV865" s="64"/>
      <c r="BW865" s="64"/>
      <c r="BX865" s="64"/>
      <c r="BY865" s="69">
        <v>36</v>
      </c>
      <c r="BZ865" s="64"/>
      <c r="CA865" s="64"/>
      <c r="CB865" s="64"/>
      <c r="CC865" s="64"/>
      <c r="CD865" s="64"/>
      <c r="CE865" s="65">
        <f t="shared" si="49"/>
        <v>0</v>
      </c>
    </row>
    <row r="866" spans="1:83" hidden="1">
      <c r="A866" s="77" t="s">
        <v>95</v>
      </c>
      <c r="B866" s="67">
        <v>41757</v>
      </c>
      <c r="C866" s="68" t="s">
        <v>346</v>
      </c>
      <c r="D866" s="80"/>
      <c r="E866" s="89">
        <v>29</v>
      </c>
      <c r="F866" s="64"/>
      <c r="G866" s="64"/>
      <c r="H866" s="64"/>
      <c r="I866" s="64"/>
      <c r="J866" s="64"/>
      <c r="K866" s="64"/>
      <c r="L866" s="64"/>
      <c r="M866" s="64"/>
      <c r="N866" s="64"/>
      <c r="O866" s="89">
        <v>29</v>
      </c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  <c r="CB866" s="64"/>
      <c r="CC866" s="64"/>
      <c r="CD866" s="64"/>
      <c r="CE866" s="65">
        <f t="shared" si="49"/>
        <v>0</v>
      </c>
    </row>
    <row r="867" spans="1:83" hidden="1">
      <c r="A867" s="77" t="s">
        <v>95</v>
      </c>
      <c r="B867" s="67">
        <v>41758</v>
      </c>
      <c r="C867" s="68" t="s">
        <v>748</v>
      </c>
      <c r="D867" s="80"/>
      <c r="E867" s="89">
        <v>15</v>
      </c>
      <c r="F867" s="64"/>
      <c r="G867" s="64"/>
      <c r="H867" s="64"/>
      <c r="I867" s="64"/>
      <c r="J867" s="64"/>
      <c r="K867" s="64"/>
      <c r="L867" s="64"/>
      <c r="M867" s="64"/>
      <c r="N867" s="64"/>
      <c r="O867" s="89">
        <v>15</v>
      </c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  <c r="CB867" s="64"/>
      <c r="CC867" s="64"/>
      <c r="CD867" s="64"/>
      <c r="CE867" s="65">
        <f t="shared" si="49"/>
        <v>0</v>
      </c>
    </row>
    <row r="868" spans="1:83">
      <c r="A868" s="39" t="s">
        <v>10</v>
      </c>
      <c r="B868" s="67">
        <v>41759</v>
      </c>
      <c r="C868" s="68" t="s">
        <v>755</v>
      </c>
      <c r="D868" s="80"/>
      <c r="E868" s="69">
        <v>22.08</v>
      </c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9">
        <v>3</v>
      </c>
      <c r="BP868" s="69">
        <v>0.37</v>
      </c>
      <c r="BQ868" s="69">
        <v>0.71</v>
      </c>
      <c r="BR868" s="64"/>
      <c r="BS868" s="64"/>
      <c r="BT868" s="64"/>
      <c r="BU868" s="64"/>
      <c r="BV868" s="64"/>
      <c r="BW868" s="64"/>
      <c r="BX868" s="64"/>
      <c r="BY868" s="69">
        <v>18</v>
      </c>
      <c r="BZ868" s="64"/>
      <c r="CA868" s="64"/>
      <c r="CB868" s="64"/>
      <c r="CC868" s="64"/>
      <c r="CD868" s="64"/>
      <c r="CE868" s="65">
        <f t="shared" si="49"/>
        <v>0</v>
      </c>
    </row>
    <row r="869" spans="1:83">
      <c r="A869" s="39" t="s">
        <v>10</v>
      </c>
      <c r="B869" s="67">
        <v>41759</v>
      </c>
      <c r="C869" s="68" t="s">
        <v>756</v>
      </c>
      <c r="D869" s="80"/>
      <c r="E869" s="69">
        <v>34.08</v>
      </c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9">
        <v>3</v>
      </c>
      <c r="BP869" s="69">
        <v>0.37</v>
      </c>
      <c r="BQ869" s="69">
        <v>0.71</v>
      </c>
      <c r="BR869" s="64"/>
      <c r="BS869" s="64"/>
      <c r="BT869" s="64"/>
      <c r="BU869" s="64"/>
      <c r="BV869" s="64"/>
      <c r="BW869" s="64"/>
      <c r="BX869" s="64"/>
      <c r="BY869" s="69">
        <v>30</v>
      </c>
      <c r="BZ869" s="64"/>
      <c r="CA869" s="64"/>
      <c r="CB869" s="64"/>
      <c r="CC869" s="64"/>
      <c r="CD869" s="64"/>
      <c r="CE869" s="65">
        <f t="shared" si="49"/>
        <v>0</v>
      </c>
    </row>
    <row r="870" spans="1:83" hidden="1">
      <c r="A870" s="39" t="s">
        <v>10</v>
      </c>
      <c r="B870" s="67">
        <v>41759</v>
      </c>
      <c r="C870" s="68" t="s">
        <v>316</v>
      </c>
      <c r="D870" s="80" t="s">
        <v>759</v>
      </c>
      <c r="E870" s="69">
        <v>-637.24</v>
      </c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9">
        <f>E870*0.5</f>
        <v>-318.62</v>
      </c>
      <c r="AI870" s="64"/>
      <c r="AJ870" s="64"/>
      <c r="AK870" s="64"/>
      <c r="AL870" s="64"/>
      <c r="AM870" s="64"/>
      <c r="AN870" s="69">
        <f>E870*0.5</f>
        <v>-318.62</v>
      </c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  <c r="CB870" s="64"/>
      <c r="CC870" s="64"/>
      <c r="CD870" s="64"/>
      <c r="CE870" s="65">
        <f t="shared" si="49"/>
        <v>0</v>
      </c>
    </row>
    <row r="871" spans="1:83" hidden="1">
      <c r="A871" s="39" t="s">
        <v>10</v>
      </c>
      <c r="B871" s="67">
        <v>41759</v>
      </c>
      <c r="C871" s="68" t="s">
        <v>317</v>
      </c>
      <c r="D871" s="80" t="s">
        <v>759</v>
      </c>
      <c r="E871" s="69">
        <v>-923.76</v>
      </c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9">
        <f>E871*0.43</f>
        <v>-397.21679999999998</v>
      </c>
      <c r="AP871" s="69">
        <f>E871*0.57</f>
        <v>-526.54319999999996</v>
      </c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  <c r="CB871" s="64"/>
      <c r="CC871" s="64"/>
      <c r="CD871" s="64"/>
      <c r="CE871" s="65">
        <f t="shared" si="49"/>
        <v>0</v>
      </c>
    </row>
    <row r="872" spans="1:83" hidden="1">
      <c r="A872" s="39" t="s">
        <v>10</v>
      </c>
      <c r="B872" s="67">
        <v>41759</v>
      </c>
      <c r="C872" s="68" t="s">
        <v>318</v>
      </c>
      <c r="D872" s="80" t="s">
        <v>759</v>
      </c>
      <c r="E872" s="69">
        <v>-80</v>
      </c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9">
        <v>-80</v>
      </c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5">
        <f t="shared" si="49"/>
        <v>0</v>
      </c>
    </row>
    <row r="873" spans="1:83" hidden="1">
      <c r="A873" s="39" t="s">
        <v>10</v>
      </c>
      <c r="B873" s="67">
        <v>41759</v>
      </c>
      <c r="C873" s="68" t="s">
        <v>319</v>
      </c>
      <c r="D873" s="80" t="s">
        <v>759</v>
      </c>
      <c r="E873" s="69">
        <v>-80</v>
      </c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9">
        <v>-80</v>
      </c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  <c r="CB873" s="64"/>
      <c r="CC873" s="64"/>
      <c r="CD873" s="64"/>
      <c r="CE873" s="65">
        <f t="shared" si="49"/>
        <v>0</v>
      </c>
    </row>
    <row r="874" spans="1:83" hidden="1">
      <c r="A874" s="39" t="s">
        <v>10</v>
      </c>
      <c r="B874" s="67">
        <v>41759</v>
      </c>
      <c r="C874" s="68" t="s">
        <v>320</v>
      </c>
      <c r="D874" s="80" t="s">
        <v>759</v>
      </c>
      <c r="E874" s="69">
        <v>-200</v>
      </c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9">
        <v>-200</v>
      </c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  <c r="CB874" s="64"/>
      <c r="CC874" s="64"/>
      <c r="CD874" s="64"/>
      <c r="CE874" s="65">
        <f t="shared" si="49"/>
        <v>0</v>
      </c>
    </row>
    <row r="875" spans="1:83" hidden="1">
      <c r="A875" s="39" t="s">
        <v>10</v>
      </c>
      <c r="B875" s="67">
        <v>41759</v>
      </c>
      <c r="C875" s="68" t="s">
        <v>321</v>
      </c>
      <c r="D875" s="80" t="s">
        <v>759</v>
      </c>
      <c r="E875" s="69">
        <v>-80</v>
      </c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9">
        <v>-80</v>
      </c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  <c r="CB875" s="64"/>
      <c r="CC875" s="64"/>
      <c r="CD875" s="64"/>
      <c r="CE875" s="65">
        <f t="shared" si="49"/>
        <v>0</v>
      </c>
    </row>
    <row r="876" spans="1:83" hidden="1">
      <c r="A876" s="39" t="s">
        <v>10</v>
      </c>
      <c r="B876" s="67">
        <v>41759</v>
      </c>
      <c r="C876" s="68" t="s">
        <v>322</v>
      </c>
      <c r="D876" s="80" t="s">
        <v>759</v>
      </c>
      <c r="E876" s="69">
        <v>-80</v>
      </c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9">
        <v>-80</v>
      </c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  <c r="CB876" s="64"/>
      <c r="CC876" s="64"/>
      <c r="CD876" s="64"/>
      <c r="CE876" s="65">
        <f t="shared" si="49"/>
        <v>0</v>
      </c>
    </row>
    <row r="877" spans="1:83" hidden="1">
      <c r="A877" s="39" t="s">
        <v>10</v>
      </c>
      <c r="B877" s="67">
        <v>41759</v>
      </c>
      <c r="C877" s="68" t="s">
        <v>323</v>
      </c>
      <c r="D877" s="80" t="s">
        <v>759</v>
      </c>
      <c r="E877" s="69">
        <v>-100</v>
      </c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9">
        <v>-100</v>
      </c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  <c r="CB877" s="64"/>
      <c r="CC877" s="64"/>
      <c r="CD877" s="64"/>
      <c r="CE877" s="65">
        <f t="shared" si="49"/>
        <v>0</v>
      </c>
    </row>
    <row r="878" spans="1:83" hidden="1">
      <c r="A878" s="42" t="s">
        <v>9</v>
      </c>
      <c r="B878" s="67">
        <v>41758</v>
      </c>
      <c r="C878" s="68" t="s">
        <v>746</v>
      </c>
      <c r="D878" s="80"/>
      <c r="E878" s="73">
        <v>30</v>
      </c>
      <c r="F878" s="64"/>
      <c r="G878" s="64"/>
      <c r="H878" s="64"/>
      <c r="I878" s="64"/>
      <c r="J878" s="64"/>
      <c r="K878" s="73">
        <v>30</v>
      </c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  <c r="CB878" s="64"/>
      <c r="CC878" s="64"/>
      <c r="CD878" s="64"/>
      <c r="CE878" s="65">
        <f t="shared" si="49"/>
        <v>0</v>
      </c>
    </row>
    <row r="879" spans="1:83" hidden="1">
      <c r="A879" s="42" t="s">
        <v>9</v>
      </c>
      <c r="B879" s="67">
        <v>41758</v>
      </c>
      <c r="C879" s="68" t="s">
        <v>733</v>
      </c>
      <c r="D879" s="80"/>
      <c r="E879" s="73">
        <v>12</v>
      </c>
      <c r="F879" s="64"/>
      <c r="G879" s="64"/>
      <c r="H879" s="64"/>
      <c r="I879" s="64"/>
      <c r="J879" s="64"/>
      <c r="K879" s="64"/>
      <c r="L879" s="64"/>
      <c r="M879" s="64"/>
      <c r="N879" s="64"/>
      <c r="O879" s="73">
        <v>12</v>
      </c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5">
        <f t="shared" si="49"/>
        <v>0</v>
      </c>
    </row>
    <row r="880" spans="1:83" ht="15.75" thickBot="1">
      <c r="A880" s="42" t="s">
        <v>9</v>
      </c>
      <c r="B880" s="67">
        <v>41759</v>
      </c>
      <c r="C880" s="68" t="s">
        <v>259</v>
      </c>
      <c r="D880" s="80"/>
      <c r="E880" s="73">
        <v>22.08</v>
      </c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9">
        <v>3</v>
      </c>
      <c r="BP880" s="69">
        <v>0.37</v>
      </c>
      <c r="BQ880" s="69">
        <v>0.71</v>
      </c>
      <c r="BR880" s="64"/>
      <c r="BS880" s="64"/>
      <c r="BT880" s="64"/>
      <c r="BU880" s="64"/>
      <c r="BV880" s="64"/>
      <c r="BW880" s="64"/>
      <c r="BX880" s="64"/>
      <c r="BY880" s="73">
        <v>18</v>
      </c>
      <c r="BZ880" s="64"/>
      <c r="CA880" s="64"/>
      <c r="CB880" s="64"/>
      <c r="CC880" s="64"/>
      <c r="CD880" s="64"/>
      <c r="CE880" s="65">
        <f t="shared" si="49"/>
        <v>0</v>
      </c>
    </row>
    <row r="881" spans="1:83" ht="15.75" hidden="1" thickBot="1">
      <c r="A881" s="77" t="s">
        <v>95</v>
      </c>
      <c r="B881" s="67">
        <v>41759</v>
      </c>
      <c r="C881" s="68" t="s">
        <v>747</v>
      </c>
      <c r="D881" s="80"/>
      <c r="E881" s="89">
        <v>32</v>
      </c>
      <c r="F881" s="64"/>
      <c r="G881" s="64"/>
      <c r="H881" s="64"/>
      <c r="I881" s="64"/>
      <c r="J881" s="64"/>
      <c r="K881" s="64"/>
      <c r="L881" s="64"/>
      <c r="M881" s="64"/>
      <c r="N881" s="64"/>
      <c r="O881" s="89">
        <v>32</v>
      </c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  <c r="BO881" s="64"/>
      <c r="BP881" s="64"/>
      <c r="BQ881" s="64"/>
      <c r="BR881" s="64"/>
      <c r="BS881" s="64"/>
      <c r="BT881" s="64"/>
      <c r="BU881" s="64"/>
      <c r="BV881" s="64"/>
      <c r="BW881" s="64"/>
      <c r="BX881" s="64"/>
      <c r="BY881" s="64"/>
      <c r="BZ881" s="64"/>
      <c r="CA881" s="64"/>
      <c r="CB881" s="64"/>
      <c r="CC881" s="64"/>
      <c r="CD881" s="64"/>
      <c r="CE881" s="65">
        <f t="shared" si="49"/>
        <v>0</v>
      </c>
    </row>
    <row r="882" spans="1:83" ht="15.75" hidden="1" thickBot="1">
      <c r="A882" s="77" t="s">
        <v>95</v>
      </c>
      <c r="B882" s="67">
        <v>41759</v>
      </c>
      <c r="C882" s="68" t="s">
        <v>100</v>
      </c>
      <c r="D882" s="80"/>
      <c r="E882" s="89">
        <v>51</v>
      </c>
      <c r="F882" s="64"/>
      <c r="G882" s="64"/>
      <c r="H882" s="64"/>
      <c r="I882" s="64"/>
      <c r="J882" s="64"/>
      <c r="K882" s="64"/>
      <c r="L882" s="64"/>
      <c r="M882" s="64"/>
      <c r="N882" s="64"/>
      <c r="O882" s="89">
        <v>51</v>
      </c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  <c r="CB882" s="64"/>
      <c r="CC882" s="64"/>
      <c r="CD882" s="64"/>
      <c r="CE882" s="65">
        <f t="shared" si="49"/>
        <v>0</v>
      </c>
    </row>
    <row r="883" spans="1:83" ht="15.75" hidden="1" thickBot="1">
      <c r="A883" s="77" t="s">
        <v>95</v>
      </c>
      <c r="B883" s="67">
        <v>41759</v>
      </c>
      <c r="C883" s="68" t="s">
        <v>101</v>
      </c>
      <c r="D883" s="80"/>
      <c r="E883" s="89">
        <v>48</v>
      </c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89">
        <v>48</v>
      </c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  <c r="CB883" s="64"/>
      <c r="CC883" s="64"/>
      <c r="CD883" s="64"/>
      <c r="CE883" s="65">
        <f t="shared" si="49"/>
        <v>0</v>
      </c>
    </row>
    <row r="884" spans="1:83" ht="15.75" hidden="1" thickBot="1">
      <c r="A884" s="77" t="s">
        <v>95</v>
      </c>
      <c r="B884" s="67">
        <v>41759</v>
      </c>
      <c r="C884" s="68" t="s">
        <v>207</v>
      </c>
      <c r="D884" s="80"/>
      <c r="E884" s="89">
        <v>-235</v>
      </c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  <c r="BO884" s="64"/>
      <c r="BP884" s="64"/>
      <c r="BQ884" s="64"/>
      <c r="BR884" s="64"/>
      <c r="BS884" s="64"/>
      <c r="BT884" s="64"/>
      <c r="BU884" s="64"/>
      <c r="BV884" s="64"/>
      <c r="BW884" s="64"/>
      <c r="BX884" s="64"/>
      <c r="BY884" s="64"/>
      <c r="BZ884" s="64"/>
      <c r="CA884" s="64"/>
      <c r="CB884" s="64"/>
      <c r="CC884" s="64"/>
      <c r="CD884" s="89">
        <v>-235</v>
      </c>
      <c r="CE884" s="65">
        <f t="shared" si="49"/>
        <v>-235</v>
      </c>
    </row>
    <row r="885" spans="1:83" ht="15.75" hidden="1" thickBot="1">
      <c r="A885" s="42" t="s">
        <v>9</v>
      </c>
      <c r="B885" s="67">
        <v>41759</v>
      </c>
      <c r="C885" s="68" t="s">
        <v>257</v>
      </c>
      <c r="D885" s="80"/>
      <c r="E885" s="73">
        <v>235</v>
      </c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  <c r="CB885" s="64"/>
      <c r="CC885" s="73">
        <v>235</v>
      </c>
      <c r="CD885" s="64"/>
      <c r="CE885" s="65">
        <f t="shared" si="49"/>
        <v>235</v>
      </c>
    </row>
    <row r="886" spans="1:83" s="113" customFormat="1" ht="18.75" hidden="1" thickBot="1">
      <c r="A886" s="106" t="s">
        <v>10</v>
      </c>
      <c r="B886" s="107">
        <v>41789</v>
      </c>
      <c r="C886" s="108" t="s">
        <v>909</v>
      </c>
      <c r="D886" s="114" t="s">
        <v>761</v>
      </c>
      <c r="E886" s="73">
        <v>-948.63</v>
      </c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  <c r="AA886" s="111"/>
      <c r="AB886" s="111"/>
      <c r="AC886" s="111"/>
      <c r="AD886" s="111"/>
      <c r="AE886" s="111"/>
      <c r="AF886" s="111"/>
      <c r="AG886" s="111"/>
      <c r="AH886" s="111"/>
      <c r="AI886" s="69">
        <v>-404.49536699466682</v>
      </c>
      <c r="AJ886" s="119"/>
      <c r="AK886" s="64"/>
      <c r="AL886" s="118"/>
      <c r="AM886" s="64"/>
      <c r="AN886" s="111"/>
      <c r="AO886" s="69">
        <v>-317.00205143609236</v>
      </c>
      <c r="AP886" s="38"/>
      <c r="AQ886" s="69">
        <v>-227.13258156924081</v>
      </c>
      <c r="AR886" s="111"/>
      <c r="AS886" s="111"/>
      <c r="AT886" s="111"/>
      <c r="AU886" s="111"/>
      <c r="AV886" s="111"/>
      <c r="AW886" s="111"/>
      <c r="AX886" s="111"/>
      <c r="AY886" s="111"/>
      <c r="AZ886" s="111"/>
      <c r="BA886" s="111"/>
      <c r="BB886" s="111"/>
      <c r="BC886" s="111"/>
      <c r="BD886" s="111"/>
      <c r="BE886" s="111"/>
      <c r="BF886" s="111"/>
      <c r="BG886" s="111"/>
      <c r="BH886" s="111"/>
      <c r="BI886" s="111"/>
      <c r="BJ886" s="111"/>
      <c r="BK886" s="111"/>
      <c r="BL886" s="111"/>
      <c r="BM886" s="111"/>
      <c r="BN886" s="111"/>
      <c r="BO886" s="111"/>
      <c r="BP886" s="111"/>
      <c r="BQ886" s="111"/>
      <c r="BR886" s="111"/>
      <c r="BS886" s="111"/>
      <c r="BT886" s="111"/>
      <c r="BU886" s="111"/>
      <c r="BV886" s="111"/>
      <c r="BW886" s="111"/>
      <c r="BX886" s="111"/>
      <c r="BY886" s="111"/>
      <c r="BZ886" s="111"/>
      <c r="CA886" s="111"/>
      <c r="CB886" s="111"/>
      <c r="CC886" s="111"/>
      <c r="CD886" s="111"/>
      <c r="CE886" s="112">
        <f t="shared" si="49"/>
        <v>0</v>
      </c>
    </row>
    <row r="887" spans="1:83" ht="15" customHeight="1" thickTop="1" thickBot="1">
      <c r="A887" s="10"/>
      <c r="B887" s="40"/>
      <c r="C887" s="41" t="s">
        <v>160</v>
      </c>
      <c r="D887" s="71"/>
      <c r="E887" s="81">
        <f>SUM(E813:E886)</f>
        <v>639.78000000000009</v>
      </c>
      <c r="F887" s="81">
        <f>SUM(F813:F886)</f>
        <v>0</v>
      </c>
      <c r="G887" s="81">
        <f t="shared" ref="G887:BS887" si="50">SUM(G813:G886)</f>
        <v>1110.52</v>
      </c>
      <c r="H887" s="81">
        <f t="shared" si="50"/>
        <v>0</v>
      </c>
      <c r="I887" s="81">
        <f t="shared" si="50"/>
        <v>0</v>
      </c>
      <c r="J887" s="81">
        <f t="shared" si="50"/>
        <v>0</v>
      </c>
      <c r="K887" s="81">
        <f t="shared" si="50"/>
        <v>60</v>
      </c>
      <c r="L887" s="81">
        <f t="shared" si="50"/>
        <v>1620</v>
      </c>
      <c r="M887" s="81">
        <f t="shared" si="50"/>
        <v>1095</v>
      </c>
      <c r="N887" s="81">
        <f t="shared" si="50"/>
        <v>60</v>
      </c>
      <c r="O887" s="81">
        <f t="shared" si="50"/>
        <v>1125</v>
      </c>
      <c r="P887" s="81">
        <f t="shared" si="50"/>
        <v>416</v>
      </c>
      <c r="Q887" s="81">
        <f t="shared" si="50"/>
        <v>0</v>
      </c>
      <c r="R887" s="81">
        <f t="shared" si="50"/>
        <v>0</v>
      </c>
      <c r="S887" s="81">
        <f t="shared" si="50"/>
        <v>0</v>
      </c>
      <c r="T887" s="81">
        <f t="shared" si="50"/>
        <v>0</v>
      </c>
      <c r="U887" s="81">
        <f t="shared" si="50"/>
        <v>0</v>
      </c>
      <c r="V887" s="81">
        <f t="shared" si="50"/>
        <v>0</v>
      </c>
      <c r="W887" s="81">
        <f t="shared" si="50"/>
        <v>8</v>
      </c>
      <c r="X887" s="81">
        <f t="shared" si="50"/>
        <v>0</v>
      </c>
      <c r="Y887" s="81">
        <f t="shared" si="50"/>
        <v>8.1999999999999993</v>
      </c>
      <c r="Z887" s="81">
        <f t="shared" si="50"/>
        <v>0</v>
      </c>
      <c r="AA887" s="81">
        <f t="shared" si="50"/>
        <v>4.5</v>
      </c>
      <c r="AB887" s="81">
        <f t="shared" si="50"/>
        <v>0</v>
      </c>
      <c r="AC887" s="81">
        <f t="shared" si="50"/>
        <v>0</v>
      </c>
      <c r="AD887" s="81">
        <f t="shared" si="50"/>
        <v>0</v>
      </c>
      <c r="AE887" s="81">
        <f t="shared" si="50"/>
        <v>0</v>
      </c>
      <c r="AF887" s="81">
        <f t="shared" si="50"/>
        <v>0</v>
      </c>
      <c r="AG887" s="81">
        <f>SUM(AG813:AG886)</f>
        <v>0</v>
      </c>
      <c r="AH887" s="81">
        <f t="shared" ref="AH887" si="51">SUM(AH813:AH886)</f>
        <v>-938.62</v>
      </c>
      <c r="AI887" s="81">
        <f>SUM(AI813:AI886)</f>
        <v>-587.21536699466685</v>
      </c>
      <c r="AJ887" s="81">
        <f t="shared" si="50"/>
        <v>0</v>
      </c>
      <c r="AK887" s="81">
        <f t="shared" si="50"/>
        <v>0</v>
      </c>
      <c r="AL887" s="81">
        <f t="shared" si="50"/>
        <v>-37.1</v>
      </c>
      <c r="AM887" s="81">
        <f t="shared" si="50"/>
        <v>0</v>
      </c>
      <c r="AN887" s="81">
        <f t="shared" si="50"/>
        <v>-715.83680000000004</v>
      </c>
      <c r="AO887" s="81">
        <f>SUM(AO813:AO886)</f>
        <v>-471.92205143609237</v>
      </c>
      <c r="AP887" s="81">
        <f>SUM(AP813:AP886)</f>
        <v>-526.54319999999996</v>
      </c>
      <c r="AQ887" s="81">
        <f>SUM(AQ813:AQ886)</f>
        <v>-331.95258156924081</v>
      </c>
      <c r="AR887" s="81">
        <f t="shared" si="50"/>
        <v>0</v>
      </c>
      <c r="AS887" s="81">
        <f t="shared" si="50"/>
        <v>0</v>
      </c>
      <c r="AT887" s="81">
        <f t="shared" si="50"/>
        <v>0</v>
      </c>
      <c r="AU887" s="81">
        <f t="shared" si="50"/>
        <v>0</v>
      </c>
      <c r="AV887" s="81">
        <f t="shared" si="50"/>
        <v>0</v>
      </c>
      <c r="AW887" s="81">
        <f t="shared" si="50"/>
        <v>0</v>
      </c>
      <c r="AX887" s="81">
        <f t="shared" si="50"/>
        <v>0</v>
      </c>
      <c r="AY887" s="81">
        <f t="shared" si="50"/>
        <v>0</v>
      </c>
      <c r="AZ887" s="81">
        <f t="shared" si="50"/>
        <v>0</v>
      </c>
      <c r="BA887" s="81">
        <f t="shared" si="50"/>
        <v>-224.7</v>
      </c>
      <c r="BB887" s="81">
        <f t="shared" si="50"/>
        <v>0</v>
      </c>
      <c r="BC887" s="81">
        <f t="shared" si="50"/>
        <v>0</v>
      </c>
      <c r="BD887" s="81">
        <f t="shared" si="50"/>
        <v>0</v>
      </c>
      <c r="BE887" s="81">
        <f t="shared" si="50"/>
        <v>0</v>
      </c>
      <c r="BF887" s="81">
        <f t="shared" si="50"/>
        <v>0</v>
      </c>
      <c r="BG887" s="81">
        <f t="shared" si="50"/>
        <v>0</v>
      </c>
      <c r="BH887" s="81">
        <f t="shared" si="50"/>
        <v>0</v>
      </c>
      <c r="BI887" s="81">
        <f t="shared" si="50"/>
        <v>0</v>
      </c>
      <c r="BJ887" s="81">
        <f t="shared" si="50"/>
        <v>-145.19999999999999</v>
      </c>
      <c r="BK887" s="81">
        <f t="shared" si="50"/>
        <v>0</v>
      </c>
      <c r="BL887" s="81">
        <f t="shared" si="50"/>
        <v>0</v>
      </c>
      <c r="BM887" s="81">
        <f t="shared" si="50"/>
        <v>-892.78</v>
      </c>
      <c r="BN887" s="81">
        <f t="shared" si="50"/>
        <v>-0.5</v>
      </c>
      <c r="BO887" s="81">
        <f t="shared" si="50"/>
        <v>-28</v>
      </c>
      <c r="BP887" s="81">
        <f t="shared" si="50"/>
        <v>-0.36999999999999944</v>
      </c>
      <c r="BQ887" s="81">
        <f t="shared" si="50"/>
        <v>-5.96</v>
      </c>
      <c r="BR887" s="81">
        <f t="shared" si="50"/>
        <v>0</v>
      </c>
      <c r="BS887" s="81">
        <f t="shared" si="50"/>
        <v>0</v>
      </c>
      <c r="BT887" s="81">
        <f t="shared" ref="BT887:BX887" si="52">SUM(BT813:BT886)</f>
        <v>-14.74</v>
      </c>
      <c r="BU887" s="81">
        <f t="shared" si="52"/>
        <v>0</v>
      </c>
      <c r="BV887" s="81">
        <f t="shared" si="52"/>
        <v>0</v>
      </c>
      <c r="BW887" s="81">
        <f t="shared" si="52"/>
        <v>0</v>
      </c>
      <c r="BX887" s="81">
        <f t="shared" si="52"/>
        <v>0</v>
      </c>
      <c r="BY887" s="81">
        <f>SUM(BY813:BY886)</f>
        <v>54</v>
      </c>
      <c r="BZ887" s="63">
        <f>SUM(F887:AF887)</f>
        <v>5507.22</v>
      </c>
      <c r="CA887" s="63">
        <f>SUM(AG887:BX887)</f>
        <v>-4921.4399999999996</v>
      </c>
      <c r="CB887" s="81">
        <f>SUM(CB813:CB886)</f>
        <v>400</v>
      </c>
      <c r="CC887" s="81">
        <f>SUM(CC813:CC886)</f>
        <v>-165</v>
      </c>
      <c r="CD887" s="81">
        <f>SUM(CD813:CD886)</f>
        <v>-235</v>
      </c>
      <c r="CE887" s="127">
        <f>E887-SUM(F887:BY887)</f>
        <v>0</v>
      </c>
    </row>
    <row r="888" spans="1:83" ht="15.75" hidden="1" thickTop="1">
      <c r="A888" s="106" t="s">
        <v>10</v>
      </c>
      <c r="B888" s="107">
        <v>41761</v>
      </c>
      <c r="C888" s="108" t="s">
        <v>767</v>
      </c>
      <c r="D888" s="80"/>
      <c r="E888" s="73">
        <v>553.79999999999995</v>
      </c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89">
        <v>553.79999999999995</v>
      </c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5">
        <f>E888-SUM(F888:BY888)</f>
        <v>0</v>
      </c>
    </row>
    <row r="889" spans="1:83" ht="15.75" hidden="1" thickTop="1">
      <c r="A889" s="39" t="s">
        <v>10</v>
      </c>
      <c r="B889" s="107">
        <v>41765</v>
      </c>
      <c r="C889" s="68" t="s">
        <v>111</v>
      </c>
      <c r="D889" s="80" t="s">
        <v>799</v>
      </c>
      <c r="E889" s="69">
        <v>-1035</v>
      </c>
      <c r="AM889" s="69">
        <v>-1035</v>
      </c>
      <c r="CE889" s="65">
        <f t="shared" si="49"/>
        <v>0</v>
      </c>
    </row>
    <row r="890" spans="1:83" ht="15.75" hidden="1" thickTop="1">
      <c r="A890" s="39" t="s">
        <v>10</v>
      </c>
      <c r="B890" s="107">
        <v>41765</v>
      </c>
      <c r="C890" s="68" t="s">
        <v>311</v>
      </c>
      <c r="D890" s="80" t="s">
        <v>290</v>
      </c>
      <c r="E890" s="69">
        <v>-0.25</v>
      </c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9">
        <v>-0.25</v>
      </c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  <c r="CB890" s="64"/>
      <c r="CC890" s="64"/>
      <c r="CD890" s="64"/>
      <c r="CE890" s="65">
        <f t="shared" si="49"/>
        <v>0</v>
      </c>
    </row>
    <row r="891" spans="1:83" ht="18.75" hidden="1" thickTop="1">
      <c r="A891" s="39" t="s">
        <v>10</v>
      </c>
      <c r="B891" s="107">
        <v>41765</v>
      </c>
      <c r="C891" s="68" t="s">
        <v>913</v>
      </c>
      <c r="D891" s="80" t="s">
        <v>800</v>
      </c>
      <c r="E891" s="69">
        <v>-667.92</v>
      </c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9">
        <v>-667.92</v>
      </c>
      <c r="BV891" s="64"/>
      <c r="BW891" s="64"/>
      <c r="BX891" s="64"/>
      <c r="BY891" s="64"/>
      <c r="BZ891" s="64"/>
      <c r="CA891" s="64"/>
      <c r="CB891" s="64"/>
      <c r="CC891" s="64"/>
      <c r="CD891" s="64"/>
      <c r="CE891" s="65">
        <f t="shared" si="49"/>
        <v>0</v>
      </c>
    </row>
    <row r="892" spans="1:83" ht="15.75" hidden="1" thickTop="1">
      <c r="A892" s="39" t="s">
        <v>10</v>
      </c>
      <c r="B892" s="107">
        <v>41765</v>
      </c>
      <c r="C892" s="68" t="s">
        <v>311</v>
      </c>
      <c r="D892" s="80" t="s">
        <v>290</v>
      </c>
      <c r="E892" s="69">
        <v>-0.25</v>
      </c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9">
        <v>-0.25</v>
      </c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5">
        <f t="shared" ref="CE892:CE927" si="53">E892-SUM(F892:BY892)</f>
        <v>0</v>
      </c>
    </row>
    <row r="893" spans="1:83" ht="15.75" hidden="1" thickTop="1">
      <c r="A893" s="39" t="s">
        <v>10</v>
      </c>
      <c r="B893" s="107">
        <v>41765</v>
      </c>
      <c r="C893" s="68" t="s">
        <v>80</v>
      </c>
      <c r="D893" s="80" t="s">
        <v>1187</v>
      </c>
      <c r="E893" s="73">
        <v>229.45</v>
      </c>
      <c r="F893" s="64"/>
      <c r="G893" s="64"/>
      <c r="H893" s="64"/>
      <c r="I893" s="64"/>
      <c r="J893" s="64"/>
      <c r="K893" s="64"/>
      <c r="L893" s="73">
        <v>126</v>
      </c>
      <c r="M893" s="64"/>
      <c r="N893" s="64"/>
      <c r="O893" s="73">
        <v>178</v>
      </c>
      <c r="P893" s="73">
        <v>30</v>
      </c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73">
        <v>-104.55</v>
      </c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5">
        <f t="shared" si="53"/>
        <v>0</v>
      </c>
    </row>
    <row r="894" spans="1:83" ht="15.75" thickTop="1">
      <c r="A894" s="39" t="s">
        <v>10</v>
      </c>
      <c r="B894" s="107">
        <v>41765</v>
      </c>
      <c r="C894" s="68" t="s">
        <v>310</v>
      </c>
      <c r="D894" s="80" t="s">
        <v>290</v>
      </c>
      <c r="E894" s="73">
        <v>-1.75</v>
      </c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73">
        <v>-1.75</v>
      </c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5">
        <f t="shared" si="53"/>
        <v>0</v>
      </c>
    </row>
    <row r="895" spans="1:83" hidden="1">
      <c r="A895" s="39" t="s">
        <v>10</v>
      </c>
      <c r="B895" s="107">
        <v>41765</v>
      </c>
      <c r="C895" s="68" t="s">
        <v>313</v>
      </c>
      <c r="D895" s="80" t="s">
        <v>290</v>
      </c>
      <c r="E895" s="73">
        <v>-0.37</v>
      </c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73">
        <v>-0.37</v>
      </c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5">
        <f t="shared" si="53"/>
        <v>0</v>
      </c>
    </row>
    <row r="896" spans="1:83">
      <c r="A896" s="39" t="s">
        <v>10</v>
      </c>
      <c r="B896" s="107">
        <v>41765</v>
      </c>
      <c r="C896" s="68" t="s">
        <v>778</v>
      </c>
      <c r="D896" s="80"/>
      <c r="E896" s="73">
        <v>22.08</v>
      </c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9">
        <v>3</v>
      </c>
      <c r="BP896" s="69">
        <v>0.37</v>
      </c>
      <c r="BQ896" s="69">
        <v>0.71</v>
      </c>
      <c r="BR896" s="64"/>
      <c r="BS896" s="64"/>
      <c r="BT896" s="64"/>
      <c r="BU896" s="64"/>
      <c r="BV896" s="64"/>
      <c r="BW896" s="64"/>
      <c r="BX896" s="64"/>
      <c r="BY896" s="73">
        <v>18</v>
      </c>
      <c r="BZ896" s="64"/>
      <c r="CA896" s="64"/>
      <c r="CB896" s="64"/>
      <c r="CC896" s="64"/>
      <c r="CD896" s="64"/>
      <c r="CE896" s="65">
        <f t="shared" si="53"/>
        <v>0</v>
      </c>
    </row>
    <row r="897" spans="1:83" hidden="1">
      <c r="A897" s="39" t="s">
        <v>10</v>
      </c>
      <c r="B897" s="107">
        <v>41766</v>
      </c>
      <c r="C897" s="68" t="s">
        <v>80</v>
      </c>
      <c r="D897" s="80" t="s">
        <v>1187</v>
      </c>
      <c r="E897" s="73">
        <v>1623.24</v>
      </c>
      <c r="F897" s="64"/>
      <c r="G897" s="64"/>
      <c r="H897" s="64"/>
      <c r="I897" s="64"/>
      <c r="J897" s="64"/>
      <c r="K897" s="64"/>
      <c r="L897" s="73">
        <v>1422</v>
      </c>
      <c r="M897" s="64"/>
      <c r="N897" s="64"/>
      <c r="O897" s="73">
        <v>732</v>
      </c>
      <c r="P897" s="73">
        <v>290</v>
      </c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73">
        <v>-820.76</v>
      </c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5">
        <f t="shared" si="53"/>
        <v>0</v>
      </c>
    </row>
    <row r="898" spans="1:83">
      <c r="A898" s="39" t="s">
        <v>10</v>
      </c>
      <c r="B898" s="107">
        <v>41766</v>
      </c>
      <c r="C898" s="68" t="s">
        <v>310</v>
      </c>
      <c r="D898" s="80" t="s">
        <v>290</v>
      </c>
      <c r="E898" s="73">
        <v>-17.5</v>
      </c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73">
        <v>-17.5</v>
      </c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  <c r="CB898" s="64"/>
      <c r="CC898" s="64"/>
      <c r="CD898" s="64"/>
      <c r="CE898" s="65">
        <f t="shared" si="53"/>
        <v>0</v>
      </c>
    </row>
    <row r="899" spans="1:83" hidden="1">
      <c r="A899" s="39" t="s">
        <v>10</v>
      </c>
      <c r="B899" s="107">
        <v>41766</v>
      </c>
      <c r="C899" s="68" t="s">
        <v>313</v>
      </c>
      <c r="D899" s="80" t="s">
        <v>290</v>
      </c>
      <c r="E899" s="73">
        <v>-3.68</v>
      </c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73">
        <v>-3.68</v>
      </c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5">
        <f t="shared" si="53"/>
        <v>0</v>
      </c>
    </row>
    <row r="900" spans="1:83" ht="18">
      <c r="A900" s="42" t="s">
        <v>9</v>
      </c>
      <c r="B900" s="67">
        <v>41766</v>
      </c>
      <c r="C900" s="68" t="s">
        <v>783</v>
      </c>
      <c r="D900" s="80"/>
      <c r="E900" s="73">
        <v>4.08</v>
      </c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9">
        <v>3</v>
      </c>
      <c r="BP900" s="69">
        <v>0.37</v>
      </c>
      <c r="BQ900" s="69">
        <v>0.71</v>
      </c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  <c r="CB900" s="64"/>
      <c r="CC900" s="64"/>
      <c r="CD900" s="64"/>
      <c r="CE900" s="65">
        <f t="shared" si="53"/>
        <v>0</v>
      </c>
    </row>
    <row r="901" spans="1:83" ht="18">
      <c r="A901" s="42" t="s">
        <v>9</v>
      </c>
      <c r="B901" s="67">
        <v>41766</v>
      </c>
      <c r="C901" s="68" t="s">
        <v>784</v>
      </c>
      <c r="D901" s="80"/>
      <c r="E901" s="73">
        <v>22.08</v>
      </c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9">
        <v>3</v>
      </c>
      <c r="BP901" s="69">
        <v>0.37</v>
      </c>
      <c r="BQ901" s="69">
        <v>0.71</v>
      </c>
      <c r="BR901" s="64"/>
      <c r="BS901" s="64"/>
      <c r="BT901" s="64"/>
      <c r="BU901" s="64"/>
      <c r="BV901" s="64"/>
      <c r="BW901" s="64"/>
      <c r="BX901" s="64"/>
      <c r="BY901" s="69">
        <v>18</v>
      </c>
      <c r="BZ901" s="64"/>
      <c r="CA901" s="64"/>
      <c r="CB901" s="64"/>
      <c r="CC901" s="64"/>
      <c r="CD901" s="64"/>
      <c r="CE901" s="65">
        <f t="shared" si="53"/>
        <v>0</v>
      </c>
    </row>
    <row r="902" spans="1:83" hidden="1">
      <c r="A902" s="77" t="s">
        <v>95</v>
      </c>
      <c r="B902" s="67">
        <v>41766</v>
      </c>
      <c r="C902" s="68" t="s">
        <v>750</v>
      </c>
      <c r="D902" s="80"/>
      <c r="E902" s="89">
        <v>20</v>
      </c>
      <c r="F902" s="64"/>
      <c r="G902" s="64"/>
      <c r="H902" s="64"/>
      <c r="I902" s="64"/>
      <c r="J902" s="64"/>
      <c r="K902" s="64"/>
      <c r="L902" s="64"/>
      <c r="M902" s="64"/>
      <c r="N902" s="64"/>
      <c r="O902" s="89">
        <v>20</v>
      </c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  <c r="CB902" s="64"/>
      <c r="CC902" s="64"/>
      <c r="CD902" s="64"/>
      <c r="CE902" s="65">
        <f t="shared" si="53"/>
        <v>0</v>
      </c>
    </row>
    <row r="903" spans="1:83" hidden="1">
      <c r="A903" s="39" t="s">
        <v>10</v>
      </c>
      <c r="B903" s="107">
        <v>41767</v>
      </c>
      <c r="C903" s="68" t="s">
        <v>82</v>
      </c>
      <c r="D903" s="80" t="s">
        <v>270</v>
      </c>
      <c r="E903" s="73">
        <v>-12.27</v>
      </c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73">
        <v>-12.27</v>
      </c>
      <c r="BZ903" s="64"/>
      <c r="CA903" s="64"/>
      <c r="CB903" s="64"/>
      <c r="CC903" s="64"/>
      <c r="CD903" s="64"/>
      <c r="CE903" s="65">
        <f t="shared" si="53"/>
        <v>0</v>
      </c>
    </row>
    <row r="904" spans="1:83">
      <c r="A904" s="39" t="s">
        <v>10</v>
      </c>
      <c r="B904" s="107">
        <v>41767</v>
      </c>
      <c r="C904" s="68" t="s">
        <v>83</v>
      </c>
      <c r="D904" s="80" t="s">
        <v>271</v>
      </c>
      <c r="E904" s="73">
        <v>-3</v>
      </c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73">
        <v>-3</v>
      </c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  <c r="CB904" s="64"/>
      <c r="CC904" s="64"/>
      <c r="CD904" s="64"/>
      <c r="CE904" s="65">
        <f t="shared" si="53"/>
        <v>0</v>
      </c>
    </row>
    <row r="905" spans="1:83" hidden="1">
      <c r="A905" s="39" t="s">
        <v>10</v>
      </c>
      <c r="B905" s="107">
        <v>41767</v>
      </c>
      <c r="C905" s="68" t="s">
        <v>84</v>
      </c>
      <c r="D905" s="80" t="s">
        <v>271</v>
      </c>
      <c r="E905" s="73">
        <v>-0.63</v>
      </c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73">
        <v>-0.63</v>
      </c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  <c r="CB905" s="64"/>
      <c r="CC905" s="64"/>
      <c r="CD905" s="64"/>
      <c r="CE905" s="65">
        <f t="shared" si="53"/>
        <v>0</v>
      </c>
    </row>
    <row r="906" spans="1:83" hidden="1">
      <c r="A906" s="39" t="s">
        <v>10</v>
      </c>
      <c r="B906" s="107">
        <v>41767</v>
      </c>
      <c r="C906" s="68" t="s">
        <v>80</v>
      </c>
      <c r="D906" s="80" t="s">
        <v>1187</v>
      </c>
      <c r="E906" s="73">
        <v>39.340000000000003</v>
      </c>
      <c r="F906" s="64"/>
      <c r="G906" s="64"/>
      <c r="H906" s="64"/>
      <c r="I906" s="64"/>
      <c r="J906" s="64"/>
      <c r="K906" s="64"/>
      <c r="L906" s="73">
        <v>18</v>
      </c>
      <c r="M906" s="64"/>
      <c r="N906" s="64"/>
      <c r="O906" s="73">
        <v>40</v>
      </c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73">
        <v>-18.66</v>
      </c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  <c r="CB906" s="64"/>
      <c r="CC906" s="64"/>
      <c r="CD906" s="64"/>
      <c r="CE906" s="65">
        <f t="shared" si="53"/>
        <v>0</v>
      </c>
    </row>
    <row r="907" spans="1:83">
      <c r="A907" s="39" t="s">
        <v>10</v>
      </c>
      <c r="B907" s="107">
        <v>41767</v>
      </c>
      <c r="C907" s="68" t="s">
        <v>310</v>
      </c>
      <c r="D907" s="80" t="s">
        <v>290</v>
      </c>
      <c r="E907" s="73">
        <v>-0.5</v>
      </c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73">
        <v>-0.5</v>
      </c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  <c r="CB907" s="64"/>
      <c r="CC907" s="64"/>
      <c r="CD907" s="64"/>
      <c r="CE907" s="65">
        <f t="shared" si="53"/>
        <v>0</v>
      </c>
    </row>
    <row r="908" spans="1:83" hidden="1">
      <c r="A908" s="39" t="s">
        <v>10</v>
      </c>
      <c r="B908" s="107">
        <v>41767</v>
      </c>
      <c r="C908" s="68" t="s">
        <v>313</v>
      </c>
      <c r="D908" s="80" t="s">
        <v>290</v>
      </c>
      <c r="E908" s="73">
        <v>-0.11</v>
      </c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  <c r="BO908" s="64"/>
      <c r="BP908" s="64"/>
      <c r="BQ908" s="73">
        <v>-0.11</v>
      </c>
      <c r="BR908" s="64"/>
      <c r="BS908" s="64"/>
      <c r="BT908" s="64"/>
      <c r="BU908" s="64"/>
      <c r="BV908" s="64"/>
      <c r="BW908" s="64"/>
      <c r="BX908" s="64"/>
      <c r="BY908" s="64"/>
      <c r="BZ908" s="64"/>
      <c r="CA908" s="64"/>
      <c r="CB908" s="64"/>
      <c r="CC908" s="64"/>
      <c r="CD908" s="64"/>
      <c r="CE908" s="65">
        <f t="shared" si="53"/>
        <v>0</v>
      </c>
    </row>
    <row r="909" spans="1:83" hidden="1">
      <c r="A909" s="42" t="s">
        <v>9</v>
      </c>
      <c r="B909" s="67">
        <v>41768</v>
      </c>
      <c r="C909" s="68" t="s">
        <v>785</v>
      </c>
      <c r="D909" s="80"/>
      <c r="E909" s="73">
        <v>18</v>
      </c>
      <c r="F909" s="64"/>
      <c r="G909" s="64"/>
      <c r="H909" s="64"/>
      <c r="I909" s="64"/>
      <c r="J909" s="64"/>
      <c r="K909" s="64"/>
      <c r="L909" s="73">
        <v>18</v>
      </c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  <c r="BO909" s="64"/>
      <c r="BP909" s="64"/>
      <c r="BQ909" s="64"/>
      <c r="BR909" s="64"/>
      <c r="BS909" s="64"/>
      <c r="BT909" s="64"/>
      <c r="BU909" s="64"/>
      <c r="BV909" s="64"/>
      <c r="BW909" s="64"/>
      <c r="BX909" s="64"/>
      <c r="BY909" s="64"/>
      <c r="BZ909" s="64"/>
      <c r="CA909" s="64"/>
      <c r="CB909" s="64"/>
      <c r="CC909" s="64"/>
      <c r="CD909" s="64"/>
      <c r="CE909" s="65">
        <f t="shared" si="53"/>
        <v>0</v>
      </c>
    </row>
    <row r="910" spans="1:83" hidden="1">
      <c r="A910" s="42" t="s">
        <v>9</v>
      </c>
      <c r="B910" s="67">
        <v>41768</v>
      </c>
      <c r="C910" s="68" t="s">
        <v>786</v>
      </c>
      <c r="D910" s="80" t="s">
        <v>794</v>
      </c>
      <c r="E910" s="73">
        <v>-5.73</v>
      </c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73">
        <v>-5.73</v>
      </c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  <c r="CB910" s="64"/>
      <c r="CC910" s="64"/>
      <c r="CD910" s="64"/>
      <c r="CE910" s="65">
        <f t="shared" si="53"/>
        <v>0</v>
      </c>
    </row>
    <row r="911" spans="1:83" hidden="1">
      <c r="A911" s="77" t="s">
        <v>95</v>
      </c>
      <c r="B911" s="67">
        <v>41768</v>
      </c>
      <c r="C911" s="68" t="s">
        <v>350</v>
      </c>
      <c r="D911" s="80"/>
      <c r="E911" s="89">
        <v>15</v>
      </c>
      <c r="F911" s="64"/>
      <c r="G911" s="64"/>
      <c r="H911" s="64"/>
      <c r="I911" s="64"/>
      <c r="J911" s="64"/>
      <c r="K911" s="64"/>
      <c r="L911" s="64"/>
      <c r="M911" s="64"/>
      <c r="N911" s="64"/>
      <c r="O911" s="89">
        <v>15</v>
      </c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5">
        <f t="shared" si="53"/>
        <v>0</v>
      </c>
    </row>
    <row r="912" spans="1:83" hidden="1">
      <c r="A912" s="39" t="s">
        <v>10</v>
      </c>
      <c r="B912" s="107">
        <v>41771</v>
      </c>
      <c r="C912" s="68" t="s">
        <v>82</v>
      </c>
      <c r="D912" s="80" t="s">
        <v>270</v>
      </c>
      <c r="E912" s="69">
        <v>-14.18</v>
      </c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9">
        <v>-14.18</v>
      </c>
      <c r="BZ912" s="64"/>
      <c r="CA912" s="64"/>
      <c r="CB912" s="64"/>
      <c r="CC912" s="64"/>
      <c r="CD912" s="64"/>
      <c r="CE912" s="65">
        <f t="shared" si="53"/>
        <v>0</v>
      </c>
    </row>
    <row r="913" spans="1:83">
      <c r="A913" s="39" t="s">
        <v>10</v>
      </c>
      <c r="B913" s="107">
        <v>41771</v>
      </c>
      <c r="C913" s="68" t="s">
        <v>83</v>
      </c>
      <c r="D913" s="80" t="s">
        <v>271</v>
      </c>
      <c r="E913" s="69">
        <v>-3</v>
      </c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73">
        <v>-3</v>
      </c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  <c r="CB913" s="64"/>
      <c r="CC913" s="64"/>
      <c r="CD913" s="64"/>
      <c r="CE913" s="65">
        <f t="shared" si="53"/>
        <v>0</v>
      </c>
    </row>
    <row r="914" spans="1:83" hidden="1">
      <c r="A914" s="39" t="s">
        <v>10</v>
      </c>
      <c r="B914" s="107">
        <v>41771</v>
      </c>
      <c r="C914" s="68" t="s">
        <v>84</v>
      </c>
      <c r="D914" s="80" t="s">
        <v>271</v>
      </c>
      <c r="E914" s="69">
        <v>-0.71</v>
      </c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9">
        <v>-0.71</v>
      </c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  <c r="CB914" s="64"/>
      <c r="CC914" s="64"/>
      <c r="CD914" s="64"/>
      <c r="CE914" s="65">
        <f t="shared" si="53"/>
        <v>0</v>
      </c>
    </row>
    <row r="915" spans="1:83" hidden="1">
      <c r="A915" s="39" t="s">
        <v>10</v>
      </c>
      <c r="B915" s="107">
        <v>41771</v>
      </c>
      <c r="C915" s="68" t="s">
        <v>85</v>
      </c>
      <c r="D915" s="80" t="s">
        <v>271</v>
      </c>
      <c r="E915" s="69">
        <v>-0.37</v>
      </c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9">
        <v>-0.37</v>
      </c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  <c r="CB915" s="64"/>
      <c r="CC915" s="64"/>
      <c r="CD915" s="64"/>
      <c r="CE915" s="65">
        <f t="shared" si="53"/>
        <v>0</v>
      </c>
    </row>
    <row r="916" spans="1:83" hidden="1">
      <c r="A916" s="39" t="s">
        <v>10</v>
      </c>
      <c r="B916" s="107">
        <v>41771</v>
      </c>
      <c r="C916" s="68" t="s">
        <v>315</v>
      </c>
      <c r="D916" s="80" t="s">
        <v>1174</v>
      </c>
      <c r="E916" s="69">
        <v>-200</v>
      </c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9">
        <v>-200</v>
      </c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  <c r="CB916" s="64"/>
      <c r="CC916" s="64"/>
      <c r="CD916" s="64"/>
      <c r="CE916" s="65">
        <f t="shared" si="53"/>
        <v>0</v>
      </c>
    </row>
    <row r="917" spans="1:83" hidden="1">
      <c r="A917" s="42" t="s">
        <v>9</v>
      </c>
      <c r="B917" s="67">
        <v>41771</v>
      </c>
      <c r="C917" s="68" t="s">
        <v>787</v>
      </c>
      <c r="D917" s="80" t="s">
        <v>795</v>
      </c>
      <c r="E917" s="73">
        <v>-25.98</v>
      </c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73">
        <v>-25.98</v>
      </c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  <c r="CB917" s="64"/>
      <c r="CC917" s="64"/>
      <c r="CD917" s="64"/>
      <c r="CE917" s="65">
        <f t="shared" si="53"/>
        <v>0</v>
      </c>
    </row>
    <row r="918" spans="1:83" hidden="1">
      <c r="A918" s="42" t="s">
        <v>9</v>
      </c>
      <c r="B918" s="67">
        <v>41771</v>
      </c>
      <c r="C918" s="68" t="s">
        <v>788</v>
      </c>
      <c r="D918" s="80" t="s">
        <v>796</v>
      </c>
      <c r="E918" s="73">
        <v>-5.73</v>
      </c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73">
        <v>-5.73</v>
      </c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  <c r="CB918" s="64"/>
      <c r="CC918" s="64"/>
      <c r="CD918" s="64"/>
      <c r="CE918" s="65">
        <f t="shared" si="53"/>
        <v>0</v>
      </c>
    </row>
    <row r="919" spans="1:83" hidden="1">
      <c r="A919" s="77" t="s">
        <v>95</v>
      </c>
      <c r="B919" s="67">
        <v>41771</v>
      </c>
      <c r="C919" s="68" t="s">
        <v>373</v>
      </c>
      <c r="D919" s="80"/>
      <c r="E919" s="89">
        <v>31</v>
      </c>
      <c r="F919" s="64"/>
      <c r="G919" s="64"/>
      <c r="H919" s="64"/>
      <c r="I919" s="64"/>
      <c r="J919" s="64"/>
      <c r="K919" s="64"/>
      <c r="L919" s="64"/>
      <c r="M919" s="64"/>
      <c r="N919" s="64"/>
      <c r="O919" s="89">
        <v>31</v>
      </c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  <c r="CB919" s="64"/>
      <c r="CC919" s="64"/>
      <c r="CD919" s="64"/>
      <c r="CE919" s="65">
        <f t="shared" si="53"/>
        <v>0</v>
      </c>
    </row>
    <row r="920" spans="1:83" hidden="1">
      <c r="A920" s="39" t="s">
        <v>10</v>
      </c>
      <c r="B920" s="107">
        <v>41772</v>
      </c>
      <c r="C920" s="68" t="s">
        <v>82</v>
      </c>
      <c r="D920" s="80" t="s">
        <v>270</v>
      </c>
      <c r="E920" s="69">
        <v>-20.73</v>
      </c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  <c r="BO920" s="64"/>
      <c r="BP920" s="64"/>
      <c r="BQ920" s="64"/>
      <c r="BR920" s="64"/>
      <c r="BS920" s="64"/>
      <c r="BT920" s="64"/>
      <c r="BU920" s="64"/>
      <c r="BV920" s="64"/>
      <c r="BW920" s="64"/>
      <c r="BX920" s="64"/>
      <c r="BY920" s="69">
        <v>-20.73</v>
      </c>
      <c r="BZ920" s="64"/>
      <c r="CA920" s="64"/>
      <c r="CB920" s="64"/>
      <c r="CC920" s="64"/>
      <c r="CD920" s="64"/>
      <c r="CE920" s="65">
        <f t="shared" si="53"/>
        <v>0</v>
      </c>
    </row>
    <row r="921" spans="1:83">
      <c r="A921" s="39" t="s">
        <v>10</v>
      </c>
      <c r="B921" s="107">
        <v>41772</v>
      </c>
      <c r="C921" s="68" t="s">
        <v>83</v>
      </c>
      <c r="D921" s="80" t="s">
        <v>271</v>
      </c>
      <c r="E921" s="69">
        <v>-6</v>
      </c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73">
        <v>-6</v>
      </c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5">
        <f t="shared" si="53"/>
        <v>0</v>
      </c>
    </row>
    <row r="922" spans="1:83" hidden="1">
      <c r="A922" s="39" t="s">
        <v>10</v>
      </c>
      <c r="B922" s="107">
        <v>41772</v>
      </c>
      <c r="C922" s="68" t="s">
        <v>84</v>
      </c>
      <c r="D922" s="80" t="s">
        <v>271</v>
      </c>
      <c r="E922" s="69">
        <v>-1.42</v>
      </c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9">
        <v>-1.42</v>
      </c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5">
        <f t="shared" si="53"/>
        <v>0</v>
      </c>
    </row>
    <row r="923" spans="1:83" hidden="1">
      <c r="A923" s="39" t="s">
        <v>10</v>
      </c>
      <c r="B923" s="107">
        <v>41772</v>
      </c>
      <c r="C923" s="68" t="s">
        <v>85</v>
      </c>
      <c r="D923" s="80" t="s">
        <v>271</v>
      </c>
      <c r="E923" s="69">
        <v>-0.74</v>
      </c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9">
        <v>-0.74</v>
      </c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5">
        <f t="shared" si="53"/>
        <v>0</v>
      </c>
    </row>
    <row r="924" spans="1:83" hidden="1">
      <c r="A924" s="77" t="s">
        <v>95</v>
      </c>
      <c r="B924" s="67">
        <v>41772</v>
      </c>
      <c r="C924" s="68" t="s">
        <v>809</v>
      </c>
      <c r="D924" s="80"/>
      <c r="E924" s="89">
        <v>20</v>
      </c>
      <c r="F924" s="64"/>
      <c r="G924" s="64"/>
      <c r="H924" s="64"/>
      <c r="I924" s="64"/>
      <c r="J924" s="64"/>
      <c r="K924" s="64"/>
      <c r="L924" s="64"/>
      <c r="M924" s="64"/>
      <c r="N924" s="64"/>
      <c r="O924" s="89">
        <v>20</v>
      </c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  <c r="CB924" s="64"/>
      <c r="CC924" s="64"/>
      <c r="CD924" s="64"/>
      <c r="CE924" s="65">
        <f t="shared" si="53"/>
        <v>0</v>
      </c>
    </row>
    <row r="925" spans="1:83" hidden="1">
      <c r="A925" s="42" t="s">
        <v>9</v>
      </c>
      <c r="B925" s="67">
        <v>41773</v>
      </c>
      <c r="C925" s="68" t="s">
        <v>35</v>
      </c>
      <c r="D925" s="80"/>
      <c r="E925" s="73">
        <v>4</v>
      </c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73">
        <v>4</v>
      </c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  <c r="BO925" s="64"/>
      <c r="BP925" s="64"/>
      <c r="BQ925" s="64"/>
      <c r="BR925" s="64"/>
      <c r="BS925" s="64"/>
      <c r="BT925" s="64"/>
      <c r="BU925" s="64"/>
      <c r="BV925" s="64"/>
      <c r="BW925" s="64"/>
      <c r="BX925" s="64"/>
      <c r="BY925" s="64"/>
      <c r="BZ925" s="64"/>
      <c r="CA925" s="64"/>
      <c r="CB925" s="64"/>
      <c r="CC925" s="64"/>
      <c r="CD925" s="64"/>
      <c r="CE925" s="65">
        <f t="shared" si="53"/>
        <v>0</v>
      </c>
    </row>
    <row r="926" spans="1:83" hidden="1">
      <c r="A926" s="42" t="s">
        <v>9</v>
      </c>
      <c r="B926" s="67">
        <v>41773</v>
      </c>
      <c r="C926" s="68" t="s">
        <v>35</v>
      </c>
      <c r="D926" s="80"/>
      <c r="E926" s="73">
        <v>4</v>
      </c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73">
        <v>4</v>
      </c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  <c r="BO926" s="64"/>
      <c r="BP926" s="64"/>
      <c r="BQ926" s="64"/>
      <c r="BR926" s="64"/>
      <c r="BS926" s="64"/>
      <c r="BT926" s="64"/>
      <c r="BU926" s="64"/>
      <c r="BV926" s="64"/>
      <c r="BW926" s="64"/>
      <c r="BX926" s="64"/>
      <c r="BY926" s="64"/>
      <c r="BZ926" s="64"/>
      <c r="CA926" s="64"/>
      <c r="CB926" s="64"/>
      <c r="CC926" s="64"/>
      <c r="CD926" s="64"/>
      <c r="CE926" s="65">
        <f t="shared" si="53"/>
        <v>0</v>
      </c>
    </row>
    <row r="927" spans="1:83" hidden="1">
      <c r="A927" s="42" t="s">
        <v>9</v>
      </c>
      <c r="B927" s="67">
        <v>41773</v>
      </c>
      <c r="C927" s="68" t="s">
        <v>99</v>
      </c>
      <c r="D927" s="80"/>
      <c r="E927" s="73">
        <v>7.8</v>
      </c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73">
        <v>7.8</v>
      </c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  <c r="BO927" s="64"/>
      <c r="BP927" s="64"/>
      <c r="BQ927" s="64"/>
      <c r="BR927" s="64"/>
      <c r="BS927" s="64"/>
      <c r="BT927" s="64"/>
      <c r="BU927" s="64"/>
      <c r="BV927" s="64"/>
      <c r="BW927" s="64"/>
      <c r="BX927" s="64"/>
      <c r="BY927" s="64"/>
      <c r="BZ927" s="64"/>
      <c r="CA927" s="64"/>
      <c r="CB927" s="64"/>
      <c r="CC927" s="64"/>
      <c r="CD927" s="64"/>
      <c r="CE927" s="65">
        <f t="shared" si="53"/>
        <v>0</v>
      </c>
    </row>
    <row r="928" spans="1:83" hidden="1">
      <c r="A928" s="42" t="s">
        <v>9</v>
      </c>
      <c r="B928" s="67">
        <v>41774</v>
      </c>
      <c r="C928" s="68" t="s">
        <v>789</v>
      </c>
      <c r="D928" s="80" t="s">
        <v>798</v>
      </c>
      <c r="E928" s="73">
        <v>-5.73</v>
      </c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73">
        <v>-5.73</v>
      </c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  <c r="CB928" s="64"/>
      <c r="CC928" s="64"/>
      <c r="CD928" s="64"/>
      <c r="CE928" s="65">
        <f t="shared" ref="CE928:CE1029" si="54">E928-SUM(F928:BY928)</f>
        <v>0</v>
      </c>
    </row>
    <row r="929" spans="1:83" hidden="1">
      <c r="A929" s="42" t="s">
        <v>9</v>
      </c>
      <c r="B929" s="67">
        <v>41774</v>
      </c>
      <c r="C929" s="68" t="s">
        <v>790</v>
      </c>
      <c r="D929" s="80" t="s">
        <v>797</v>
      </c>
      <c r="E929" s="73">
        <v>-5.73</v>
      </c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73">
        <v>-5.73</v>
      </c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  <c r="CB929" s="64"/>
      <c r="CC929" s="64"/>
      <c r="CD929" s="64"/>
      <c r="CE929" s="65">
        <f t="shared" si="54"/>
        <v>0</v>
      </c>
    </row>
    <row r="930" spans="1:83" ht="18" hidden="1">
      <c r="A930" s="39" t="s">
        <v>10</v>
      </c>
      <c r="B930" s="107">
        <v>41778</v>
      </c>
      <c r="C930" s="68" t="s">
        <v>801</v>
      </c>
      <c r="D930" s="80" t="s">
        <v>1175</v>
      </c>
      <c r="E930" s="69">
        <v>200</v>
      </c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9">
        <v>200</v>
      </c>
      <c r="BN930" s="64"/>
      <c r="BO930" s="64"/>
      <c r="BP930" s="64"/>
      <c r="BQ930" s="64"/>
      <c r="BR930" s="64"/>
      <c r="BS930" s="64"/>
      <c r="BT930" s="64"/>
      <c r="BU930" s="64"/>
      <c r="BV930" s="64"/>
      <c r="BW930" s="64"/>
      <c r="BX930" s="64"/>
      <c r="BY930" s="64"/>
      <c r="BZ930" s="64"/>
      <c r="CA930" s="64"/>
      <c r="CB930" s="64"/>
      <c r="CC930" s="64"/>
      <c r="CD930" s="64"/>
      <c r="CE930" s="65">
        <f t="shared" si="54"/>
        <v>0</v>
      </c>
    </row>
    <row r="931" spans="1:83" hidden="1">
      <c r="A931" s="42" t="s">
        <v>9</v>
      </c>
      <c r="B931" s="67">
        <v>41778</v>
      </c>
      <c r="C931" s="68" t="s">
        <v>807</v>
      </c>
      <c r="D931" s="80" t="s">
        <v>1179</v>
      </c>
      <c r="E931" s="73">
        <v>-12.09</v>
      </c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73">
        <v>-12.09</v>
      </c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9"/>
      <c r="BN931" s="64"/>
      <c r="BO931" s="64"/>
      <c r="BP931" s="64"/>
      <c r="BQ931" s="64"/>
      <c r="BR931" s="64"/>
      <c r="BS931" s="64"/>
      <c r="BT931" s="64"/>
      <c r="BU931" s="64"/>
      <c r="BV931" s="64"/>
      <c r="BW931" s="64"/>
      <c r="BX931" s="64"/>
      <c r="BY931" s="64"/>
      <c r="BZ931" s="64"/>
      <c r="CA931" s="64"/>
      <c r="CB931" s="64"/>
      <c r="CC931" s="64"/>
      <c r="CD931" s="64"/>
      <c r="CE931" s="65"/>
    </row>
    <row r="932" spans="1:83" hidden="1">
      <c r="A932" s="42" t="s">
        <v>9</v>
      </c>
      <c r="B932" s="67">
        <v>41779</v>
      </c>
      <c r="C932" s="68" t="s">
        <v>808</v>
      </c>
      <c r="D932" s="80" t="s">
        <v>1181</v>
      </c>
      <c r="E932" s="73">
        <v>-8.09</v>
      </c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73">
        <v>-8.09</v>
      </c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9"/>
      <c r="BN932" s="64"/>
      <c r="BO932" s="64"/>
      <c r="BP932" s="64"/>
      <c r="BQ932" s="64"/>
      <c r="BR932" s="64"/>
      <c r="BS932" s="64"/>
      <c r="BT932" s="64"/>
      <c r="BU932" s="64"/>
      <c r="BV932" s="64"/>
      <c r="BW932" s="64"/>
      <c r="BX932" s="64"/>
      <c r="BY932" s="64"/>
      <c r="BZ932" s="64"/>
      <c r="CA932" s="64"/>
      <c r="CB932" s="64"/>
      <c r="CC932" s="64"/>
      <c r="CD932" s="64"/>
      <c r="CE932" s="65"/>
    </row>
    <row r="933" spans="1:83" hidden="1">
      <c r="A933" s="42" t="s">
        <v>9</v>
      </c>
      <c r="B933" s="67">
        <v>41780</v>
      </c>
      <c r="C933" s="68" t="s">
        <v>99</v>
      </c>
      <c r="D933" s="80"/>
      <c r="E933" s="73">
        <v>7.8</v>
      </c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73">
        <v>7.8</v>
      </c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  <c r="BO933" s="64"/>
      <c r="BP933" s="64"/>
      <c r="BQ933" s="64"/>
      <c r="BR933" s="64"/>
      <c r="BS933" s="64"/>
      <c r="BT933" s="64"/>
      <c r="BU933" s="64"/>
      <c r="BV933" s="64"/>
      <c r="BW933" s="64"/>
      <c r="BX933" s="64"/>
      <c r="BY933" s="64"/>
      <c r="BZ933" s="64"/>
      <c r="CA933" s="64"/>
      <c r="CB933" s="64"/>
      <c r="CC933" s="64"/>
      <c r="CD933" s="64"/>
      <c r="CE933" s="65">
        <f t="shared" si="54"/>
        <v>0</v>
      </c>
    </row>
    <row r="934" spans="1:83">
      <c r="A934" s="39" t="s">
        <v>10</v>
      </c>
      <c r="B934" s="107">
        <v>41781</v>
      </c>
      <c r="C934" s="68" t="s">
        <v>688</v>
      </c>
      <c r="D934" s="80"/>
      <c r="E934" s="69">
        <v>12.54</v>
      </c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  <c r="BO934" s="69">
        <v>3</v>
      </c>
      <c r="BP934" s="69">
        <v>0.37</v>
      </c>
      <c r="BQ934" s="69">
        <v>0.71</v>
      </c>
      <c r="BR934" s="64"/>
      <c r="BS934" s="64"/>
      <c r="BT934" s="64"/>
      <c r="BU934" s="64"/>
      <c r="BV934" s="64"/>
      <c r="BW934" s="64"/>
      <c r="BX934" s="64"/>
      <c r="BY934" s="69">
        <v>8.4600000000000009</v>
      </c>
      <c r="BZ934" s="64"/>
      <c r="CA934" s="64"/>
      <c r="CB934" s="64"/>
      <c r="CC934" s="64"/>
      <c r="CD934" s="64"/>
      <c r="CE934" s="65">
        <f t="shared" si="54"/>
        <v>0</v>
      </c>
    </row>
    <row r="935" spans="1:83">
      <c r="A935" s="42" t="s">
        <v>9</v>
      </c>
      <c r="B935" s="67">
        <v>41781</v>
      </c>
      <c r="C935" s="68" t="s">
        <v>804</v>
      </c>
      <c r="D935" s="80"/>
      <c r="E935" s="73">
        <v>14.08</v>
      </c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9">
        <v>3</v>
      </c>
      <c r="BP935" s="69">
        <v>0.37</v>
      </c>
      <c r="BQ935" s="69">
        <v>0.71</v>
      </c>
      <c r="BR935" s="64"/>
      <c r="BS935" s="64"/>
      <c r="BT935" s="64"/>
      <c r="BU935" s="64"/>
      <c r="BV935" s="64"/>
      <c r="BW935" s="64"/>
      <c r="BX935" s="64"/>
      <c r="BY935" s="73">
        <v>10</v>
      </c>
      <c r="BZ935" s="64"/>
      <c r="CA935" s="64"/>
      <c r="CB935" s="64"/>
      <c r="CC935" s="64"/>
      <c r="CD935" s="64"/>
      <c r="CE935" s="65">
        <f t="shared" si="54"/>
        <v>0</v>
      </c>
    </row>
    <row r="936" spans="1:83" hidden="1">
      <c r="A936" s="42" t="s">
        <v>9</v>
      </c>
      <c r="B936" s="67">
        <v>41781</v>
      </c>
      <c r="C936" s="68" t="s">
        <v>805</v>
      </c>
      <c r="D936" s="80"/>
      <c r="E936" s="73">
        <v>10</v>
      </c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  <c r="BO936" s="64"/>
      <c r="BP936" s="64"/>
      <c r="BQ936" s="64"/>
      <c r="BR936" s="64"/>
      <c r="BS936" s="64"/>
      <c r="BT936" s="64"/>
      <c r="BU936" s="64"/>
      <c r="BV936" s="64"/>
      <c r="BW936" s="64"/>
      <c r="BX936" s="64"/>
      <c r="BY936" s="73">
        <v>10</v>
      </c>
      <c r="BZ936" s="64"/>
      <c r="CA936" s="64"/>
      <c r="CB936" s="64"/>
      <c r="CC936" s="64"/>
      <c r="CD936" s="64"/>
      <c r="CE936" s="65">
        <f t="shared" si="54"/>
        <v>0</v>
      </c>
    </row>
    <row r="937" spans="1:83">
      <c r="A937" s="39" t="s">
        <v>10</v>
      </c>
      <c r="B937" s="107">
        <v>41782</v>
      </c>
      <c r="C937" s="68" t="s">
        <v>755</v>
      </c>
      <c r="D937" s="80"/>
      <c r="E937" s="69">
        <v>18.260000000000002</v>
      </c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9">
        <v>3</v>
      </c>
      <c r="BP937" s="69">
        <v>0.37</v>
      </c>
      <c r="BQ937" s="69">
        <v>0.71</v>
      </c>
      <c r="BR937" s="64"/>
      <c r="BS937" s="64"/>
      <c r="BT937" s="64"/>
      <c r="BU937" s="64"/>
      <c r="BV937" s="64"/>
      <c r="BW937" s="64"/>
      <c r="BX937" s="64"/>
      <c r="BY937" s="69">
        <v>14.18</v>
      </c>
      <c r="BZ937" s="64"/>
      <c r="CA937" s="64"/>
      <c r="CB937" s="64"/>
      <c r="CC937" s="64"/>
      <c r="CD937" s="64"/>
      <c r="CE937" s="65">
        <f t="shared" si="54"/>
        <v>0</v>
      </c>
    </row>
    <row r="938" spans="1:83">
      <c r="A938" s="42" t="s">
        <v>9</v>
      </c>
      <c r="B938" s="67">
        <v>41782</v>
      </c>
      <c r="C938" s="68" t="s">
        <v>806</v>
      </c>
      <c r="D938" s="73"/>
      <c r="E938" s="73">
        <v>14.08</v>
      </c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9">
        <v>3</v>
      </c>
      <c r="BP938" s="69">
        <v>0.37</v>
      </c>
      <c r="BQ938" s="69">
        <v>0.71</v>
      </c>
      <c r="BR938" s="64"/>
      <c r="BS938" s="64"/>
      <c r="BT938" s="64"/>
      <c r="BU938" s="64"/>
      <c r="BV938" s="64"/>
      <c r="BW938" s="64"/>
      <c r="BX938" s="64"/>
      <c r="BY938" s="69">
        <v>10</v>
      </c>
      <c r="BZ938" s="64"/>
      <c r="CA938" s="64"/>
      <c r="CB938" s="64"/>
      <c r="CC938" s="64"/>
      <c r="CD938" s="64"/>
      <c r="CE938" s="65">
        <f t="shared" si="54"/>
        <v>0</v>
      </c>
    </row>
    <row r="939" spans="1:83" hidden="1">
      <c r="A939" s="39" t="s">
        <v>10</v>
      </c>
      <c r="B939" s="67">
        <v>41785</v>
      </c>
      <c r="C939" s="68" t="s">
        <v>365</v>
      </c>
      <c r="D939" s="80" t="s">
        <v>1140</v>
      </c>
      <c r="E939" s="69">
        <v>-145.19999999999999</v>
      </c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9">
        <v>-145.19999999999999</v>
      </c>
      <c r="BK939" s="64"/>
      <c r="BL939" s="64"/>
      <c r="BM939" s="64"/>
      <c r="BN939" s="64"/>
      <c r="BO939" s="64"/>
      <c r="BP939" s="64"/>
      <c r="BQ939" s="64"/>
      <c r="BR939" s="64"/>
      <c r="BS939" s="64"/>
      <c r="BT939" s="64"/>
      <c r="BU939" s="64"/>
      <c r="BV939" s="64"/>
      <c r="BW939" s="64"/>
      <c r="BX939" s="64"/>
      <c r="BY939" s="64"/>
      <c r="BZ939" s="64"/>
      <c r="CA939" s="64"/>
      <c r="CB939" s="64"/>
      <c r="CC939" s="64"/>
      <c r="CD939" s="64"/>
      <c r="CE939" s="65">
        <f t="shared" si="54"/>
        <v>0</v>
      </c>
    </row>
    <row r="940" spans="1:83" hidden="1">
      <c r="A940" s="42" t="s">
        <v>9</v>
      </c>
      <c r="B940" s="67">
        <v>41786</v>
      </c>
      <c r="C940" s="68" t="s">
        <v>117</v>
      </c>
      <c r="D940" s="80"/>
      <c r="E940" s="73">
        <v>4</v>
      </c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73">
        <v>4</v>
      </c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  <c r="CB940" s="64"/>
      <c r="CC940" s="64"/>
      <c r="CD940" s="64"/>
      <c r="CE940" s="65">
        <f t="shared" si="54"/>
        <v>0</v>
      </c>
    </row>
    <row r="941" spans="1:83" hidden="1">
      <c r="A941" s="39" t="s">
        <v>10</v>
      </c>
      <c r="B941" s="67">
        <v>41788</v>
      </c>
      <c r="C941" s="68" t="s">
        <v>246</v>
      </c>
      <c r="D941" s="80" t="s">
        <v>1141</v>
      </c>
      <c r="E941" s="69">
        <v>-16.91</v>
      </c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  <c r="BO941" s="64"/>
      <c r="BP941" s="64"/>
      <c r="BQ941" s="64"/>
      <c r="BR941" s="64"/>
      <c r="BS941" s="64"/>
      <c r="BT941" s="69">
        <v>-16.91</v>
      </c>
      <c r="BU941" s="64"/>
      <c r="BV941" s="64"/>
      <c r="BW941" s="64"/>
      <c r="BX941" s="64"/>
      <c r="BY941" s="64"/>
      <c r="BZ941" s="64"/>
      <c r="CA941" s="64"/>
      <c r="CB941" s="64"/>
      <c r="CC941" s="64"/>
      <c r="CD941" s="64"/>
      <c r="CE941" s="65">
        <f t="shared" si="54"/>
        <v>0</v>
      </c>
    </row>
    <row r="942" spans="1:83" s="113" customFormat="1" hidden="1">
      <c r="A942" s="39" t="s">
        <v>10</v>
      </c>
      <c r="B942" s="67">
        <v>41788</v>
      </c>
      <c r="C942" s="68" t="s">
        <v>316</v>
      </c>
      <c r="D942" s="80" t="s">
        <v>1142</v>
      </c>
      <c r="E942" s="69">
        <v>-637.24</v>
      </c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  <c r="AA942" s="111"/>
      <c r="AB942" s="111"/>
      <c r="AC942" s="111"/>
      <c r="AD942" s="111"/>
      <c r="AE942" s="111"/>
      <c r="AF942" s="111"/>
      <c r="AG942" s="111"/>
      <c r="AH942" s="69">
        <f>E942*0.5</f>
        <v>-318.62</v>
      </c>
      <c r="AI942" s="111"/>
      <c r="AJ942" s="64"/>
      <c r="AK942" s="111"/>
      <c r="AL942" s="111"/>
      <c r="AM942" s="111"/>
      <c r="AN942" s="69">
        <f>E942*0.5</f>
        <v>-318.62</v>
      </c>
      <c r="AO942" s="111"/>
      <c r="AP942" s="111"/>
      <c r="AQ942" s="111"/>
      <c r="AR942" s="111"/>
      <c r="AS942" s="111"/>
      <c r="AT942" s="111"/>
      <c r="AU942" s="111"/>
      <c r="AV942" s="111"/>
      <c r="AW942" s="111"/>
      <c r="AX942" s="111"/>
      <c r="AY942" s="111"/>
      <c r="AZ942" s="111"/>
      <c r="BA942" s="111"/>
      <c r="BB942" s="111"/>
      <c r="BC942" s="111"/>
      <c r="BD942" s="111"/>
      <c r="BE942" s="111"/>
      <c r="BF942" s="111"/>
      <c r="BG942" s="111"/>
      <c r="BH942" s="111"/>
      <c r="BI942" s="111"/>
      <c r="BJ942" s="111"/>
      <c r="BK942" s="111"/>
      <c r="BL942" s="111"/>
      <c r="BM942" s="111"/>
      <c r="BN942" s="111"/>
      <c r="BO942" s="111"/>
      <c r="BP942" s="111"/>
      <c r="BQ942" s="111"/>
      <c r="BR942" s="111"/>
      <c r="BS942" s="111"/>
      <c r="BT942" s="111"/>
      <c r="BU942" s="111"/>
      <c r="BV942" s="111"/>
      <c r="BW942" s="111"/>
      <c r="BX942" s="111"/>
      <c r="BY942" s="111"/>
      <c r="BZ942" s="111"/>
      <c r="CA942" s="111"/>
      <c r="CB942" s="111"/>
      <c r="CC942" s="111"/>
      <c r="CD942" s="111"/>
      <c r="CE942" s="65">
        <f t="shared" si="54"/>
        <v>0</v>
      </c>
    </row>
    <row r="943" spans="1:83" s="113" customFormat="1" hidden="1">
      <c r="A943" s="39" t="s">
        <v>10</v>
      </c>
      <c r="B943" s="67">
        <v>41788</v>
      </c>
      <c r="C943" s="68" t="s">
        <v>317</v>
      </c>
      <c r="D943" s="80" t="s">
        <v>1142</v>
      </c>
      <c r="E943" s="69">
        <v>-923.76</v>
      </c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  <c r="AA943" s="111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1"/>
      <c r="AM943" s="111"/>
      <c r="AN943" s="73">
        <f>E943*0.43</f>
        <v>-397.21679999999998</v>
      </c>
      <c r="AO943" s="111"/>
      <c r="AP943" s="73">
        <f>E943*0.57</f>
        <v>-526.54319999999996</v>
      </c>
      <c r="AQ943" s="111"/>
      <c r="AR943" s="111"/>
      <c r="AS943" s="111"/>
      <c r="AT943" s="111"/>
      <c r="AU943" s="111"/>
      <c r="AV943" s="111"/>
      <c r="AW943" s="111"/>
      <c r="AX943" s="111"/>
      <c r="AY943" s="111"/>
      <c r="AZ943" s="111"/>
      <c r="BA943" s="111"/>
      <c r="BB943" s="111"/>
      <c r="BC943" s="111"/>
      <c r="BD943" s="111"/>
      <c r="BE943" s="111"/>
      <c r="BF943" s="111"/>
      <c r="BG943" s="111"/>
      <c r="BH943" s="111"/>
      <c r="BI943" s="111"/>
      <c r="BJ943" s="111"/>
      <c r="BK943" s="111"/>
      <c r="BL943" s="111"/>
      <c r="BM943" s="111"/>
      <c r="BN943" s="111"/>
      <c r="BO943" s="111"/>
      <c r="BP943" s="111"/>
      <c r="BQ943" s="111"/>
      <c r="BR943" s="111"/>
      <c r="BS943" s="111"/>
      <c r="BT943" s="111"/>
      <c r="BU943" s="111"/>
      <c r="BV943" s="111"/>
      <c r="BW943" s="111"/>
      <c r="BX943" s="111"/>
      <c r="BY943" s="111"/>
      <c r="BZ943" s="111"/>
      <c r="CA943" s="111"/>
      <c r="CB943" s="111"/>
      <c r="CC943" s="111"/>
      <c r="CD943" s="111"/>
      <c r="CE943" s="65">
        <f t="shared" si="54"/>
        <v>0</v>
      </c>
    </row>
    <row r="944" spans="1:83" s="113" customFormat="1" hidden="1">
      <c r="A944" s="39" t="s">
        <v>10</v>
      </c>
      <c r="B944" s="67">
        <v>41788</v>
      </c>
      <c r="C944" s="68" t="s">
        <v>318</v>
      </c>
      <c r="D944" s="80" t="s">
        <v>1142</v>
      </c>
      <c r="E944" s="69">
        <v>-80</v>
      </c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  <c r="AA944" s="111"/>
      <c r="AB944" s="111"/>
      <c r="AC944" s="111"/>
      <c r="AD944" s="111"/>
      <c r="AE944" s="111"/>
      <c r="AF944" s="111"/>
      <c r="AG944" s="111"/>
      <c r="AH944" s="73">
        <v>-80</v>
      </c>
      <c r="AI944" s="111"/>
      <c r="AJ944" s="111"/>
      <c r="AK944" s="111"/>
      <c r="AL944" s="111"/>
      <c r="AM944" s="111"/>
      <c r="AN944" s="111"/>
      <c r="AO944" s="111"/>
      <c r="AP944" s="111"/>
      <c r="AQ944" s="111"/>
      <c r="AR944" s="111"/>
      <c r="AS944" s="111"/>
      <c r="AT944" s="111"/>
      <c r="AU944" s="111"/>
      <c r="AV944" s="111"/>
      <c r="AW944" s="111"/>
      <c r="AX944" s="111"/>
      <c r="AY944" s="111"/>
      <c r="AZ944" s="111"/>
      <c r="BA944" s="111"/>
      <c r="BB944" s="111"/>
      <c r="BC944" s="111"/>
      <c r="BD944" s="111"/>
      <c r="BE944" s="111"/>
      <c r="BF944" s="111"/>
      <c r="BG944" s="111"/>
      <c r="BH944" s="111"/>
      <c r="BI944" s="111"/>
      <c r="BJ944" s="111"/>
      <c r="BK944" s="111"/>
      <c r="BL944" s="111"/>
      <c r="BM944" s="111"/>
      <c r="BN944" s="111"/>
      <c r="BO944" s="111"/>
      <c r="BP944" s="111"/>
      <c r="BQ944" s="111"/>
      <c r="BR944" s="111"/>
      <c r="BS944" s="111"/>
      <c r="BT944" s="111"/>
      <c r="BU944" s="111"/>
      <c r="BV944" s="111"/>
      <c r="BW944" s="111"/>
      <c r="BX944" s="111"/>
      <c r="BY944" s="111"/>
      <c r="BZ944" s="111"/>
      <c r="CA944" s="111"/>
      <c r="CB944" s="111"/>
      <c r="CC944" s="111"/>
      <c r="CD944" s="111"/>
      <c r="CE944" s="65">
        <f t="shared" si="54"/>
        <v>0</v>
      </c>
    </row>
    <row r="945" spans="1:83" s="113" customFormat="1" hidden="1">
      <c r="A945" s="39" t="s">
        <v>10</v>
      </c>
      <c r="B945" s="67">
        <v>41788</v>
      </c>
      <c r="C945" s="68" t="s">
        <v>319</v>
      </c>
      <c r="D945" s="80" t="s">
        <v>1142</v>
      </c>
      <c r="E945" s="69">
        <v>-80</v>
      </c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  <c r="AA945" s="111"/>
      <c r="AB945" s="111"/>
      <c r="AC945" s="111"/>
      <c r="AD945" s="111"/>
      <c r="AE945" s="111"/>
      <c r="AF945" s="111"/>
      <c r="AG945" s="111"/>
      <c r="AH945" s="73">
        <v>-80</v>
      </c>
      <c r="AI945" s="111"/>
      <c r="AJ945" s="111"/>
      <c r="AK945" s="111"/>
      <c r="AL945" s="111"/>
      <c r="AM945" s="111"/>
      <c r="AN945" s="111"/>
      <c r="AO945" s="111"/>
      <c r="AP945" s="111"/>
      <c r="AQ945" s="111"/>
      <c r="AR945" s="111"/>
      <c r="AS945" s="111"/>
      <c r="AT945" s="111"/>
      <c r="AU945" s="111"/>
      <c r="AV945" s="111"/>
      <c r="AW945" s="111"/>
      <c r="AX945" s="111"/>
      <c r="AY945" s="111"/>
      <c r="AZ945" s="111"/>
      <c r="BA945" s="111"/>
      <c r="BB945" s="111"/>
      <c r="BC945" s="111"/>
      <c r="BD945" s="111"/>
      <c r="BE945" s="111"/>
      <c r="BF945" s="111"/>
      <c r="BG945" s="111"/>
      <c r="BH945" s="111"/>
      <c r="BI945" s="111"/>
      <c r="BJ945" s="111"/>
      <c r="BK945" s="111"/>
      <c r="BL945" s="111"/>
      <c r="BM945" s="111"/>
      <c r="BN945" s="111"/>
      <c r="BO945" s="111"/>
      <c r="BP945" s="111"/>
      <c r="BQ945" s="111"/>
      <c r="BR945" s="111"/>
      <c r="BS945" s="111"/>
      <c r="BT945" s="111"/>
      <c r="BU945" s="111"/>
      <c r="BV945" s="111"/>
      <c r="BW945" s="111"/>
      <c r="BX945" s="111"/>
      <c r="BY945" s="111"/>
      <c r="BZ945" s="111"/>
      <c r="CA945" s="111"/>
      <c r="CB945" s="111"/>
      <c r="CC945" s="111"/>
      <c r="CD945" s="111"/>
      <c r="CE945" s="65">
        <f t="shared" si="54"/>
        <v>0</v>
      </c>
    </row>
    <row r="946" spans="1:83" s="113" customFormat="1" hidden="1">
      <c r="A946" s="39" t="s">
        <v>10</v>
      </c>
      <c r="B946" s="67">
        <v>41788</v>
      </c>
      <c r="C946" s="68" t="s">
        <v>320</v>
      </c>
      <c r="D946" s="80" t="s">
        <v>1142</v>
      </c>
      <c r="E946" s="69">
        <v>-200</v>
      </c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  <c r="AA946" s="111"/>
      <c r="AB946" s="111"/>
      <c r="AC946" s="111"/>
      <c r="AD946" s="111"/>
      <c r="AE946" s="111"/>
      <c r="AF946" s="111"/>
      <c r="AG946" s="111"/>
      <c r="AH946" s="73">
        <v>-200</v>
      </c>
      <c r="AI946" s="111"/>
      <c r="AJ946" s="111"/>
      <c r="AK946" s="111"/>
      <c r="AL946" s="111"/>
      <c r="AM946" s="111"/>
      <c r="AN946" s="111"/>
      <c r="AO946" s="111"/>
      <c r="AP946" s="111"/>
      <c r="AQ946" s="111"/>
      <c r="AR946" s="111"/>
      <c r="AS946" s="111"/>
      <c r="AT946" s="111"/>
      <c r="AU946" s="111"/>
      <c r="AV946" s="111"/>
      <c r="AW946" s="111"/>
      <c r="AX946" s="111"/>
      <c r="AY946" s="111"/>
      <c r="AZ946" s="111"/>
      <c r="BA946" s="111"/>
      <c r="BB946" s="111"/>
      <c r="BC946" s="111"/>
      <c r="BD946" s="111"/>
      <c r="BE946" s="111"/>
      <c r="BF946" s="111"/>
      <c r="BG946" s="111"/>
      <c r="BH946" s="111"/>
      <c r="BI946" s="111"/>
      <c r="BJ946" s="111"/>
      <c r="BK946" s="111"/>
      <c r="BL946" s="111"/>
      <c r="BM946" s="111"/>
      <c r="BN946" s="111"/>
      <c r="BO946" s="111"/>
      <c r="BP946" s="111"/>
      <c r="BQ946" s="111"/>
      <c r="BR946" s="111"/>
      <c r="BS946" s="111"/>
      <c r="BT946" s="111"/>
      <c r="BU946" s="111"/>
      <c r="BV946" s="111"/>
      <c r="BW946" s="111"/>
      <c r="BX946" s="111"/>
      <c r="BY946" s="111"/>
      <c r="BZ946" s="111"/>
      <c r="CA946" s="111"/>
      <c r="CB946" s="111"/>
      <c r="CC946" s="111"/>
      <c r="CD946" s="111"/>
      <c r="CE946" s="112">
        <f t="shared" si="54"/>
        <v>0</v>
      </c>
    </row>
    <row r="947" spans="1:83" s="113" customFormat="1" hidden="1">
      <c r="A947" s="39" t="s">
        <v>10</v>
      </c>
      <c r="B947" s="67">
        <v>41788</v>
      </c>
      <c r="C947" s="68" t="s">
        <v>321</v>
      </c>
      <c r="D947" s="80" t="s">
        <v>1142</v>
      </c>
      <c r="E947" s="69">
        <v>-80</v>
      </c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  <c r="AA947" s="111"/>
      <c r="AB947" s="111"/>
      <c r="AC947" s="111"/>
      <c r="AD947" s="111"/>
      <c r="AE947" s="111"/>
      <c r="AF947" s="111"/>
      <c r="AG947" s="111"/>
      <c r="AH947" s="73">
        <v>-80</v>
      </c>
      <c r="AI947" s="111"/>
      <c r="AJ947" s="111"/>
      <c r="AK947" s="111"/>
      <c r="AL947" s="111"/>
      <c r="AM947" s="111"/>
      <c r="AN947" s="111"/>
      <c r="AO947" s="111"/>
      <c r="AP947" s="111"/>
      <c r="AQ947" s="111"/>
      <c r="AR947" s="111"/>
      <c r="AS947" s="111"/>
      <c r="AT947" s="111"/>
      <c r="AU947" s="111"/>
      <c r="AV947" s="111"/>
      <c r="AW947" s="111"/>
      <c r="AX947" s="111"/>
      <c r="AY947" s="111"/>
      <c r="AZ947" s="111"/>
      <c r="BA947" s="111"/>
      <c r="BB947" s="111"/>
      <c r="BC947" s="111"/>
      <c r="BD947" s="111"/>
      <c r="BE947" s="111"/>
      <c r="BF947" s="111"/>
      <c r="BG947" s="111"/>
      <c r="BH947" s="111"/>
      <c r="BI947" s="111"/>
      <c r="BJ947" s="111"/>
      <c r="BK947" s="111"/>
      <c r="BL947" s="111"/>
      <c r="BM947" s="111"/>
      <c r="BN947" s="111"/>
      <c r="BO947" s="111"/>
      <c r="BP947" s="111"/>
      <c r="BQ947" s="111"/>
      <c r="BR947" s="111"/>
      <c r="BS947" s="111"/>
      <c r="BT947" s="111"/>
      <c r="BU947" s="111"/>
      <c r="BV947" s="111"/>
      <c r="BW947" s="111"/>
      <c r="BX947" s="111"/>
      <c r="BY947" s="111"/>
      <c r="BZ947" s="111"/>
      <c r="CA947" s="111"/>
      <c r="CB947" s="111"/>
      <c r="CC947" s="111"/>
      <c r="CD947" s="111"/>
      <c r="CE947" s="112">
        <f t="shared" si="54"/>
        <v>0</v>
      </c>
    </row>
    <row r="948" spans="1:83" s="113" customFormat="1" hidden="1">
      <c r="A948" s="39" t="s">
        <v>10</v>
      </c>
      <c r="B948" s="67">
        <v>41788</v>
      </c>
      <c r="C948" s="68" t="s">
        <v>322</v>
      </c>
      <c r="D948" s="80" t="s">
        <v>1142</v>
      </c>
      <c r="E948" s="69">
        <v>-80</v>
      </c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  <c r="AA948" s="111"/>
      <c r="AB948" s="111"/>
      <c r="AC948" s="111"/>
      <c r="AD948" s="111"/>
      <c r="AE948" s="111"/>
      <c r="AF948" s="111"/>
      <c r="AG948" s="111"/>
      <c r="AH948" s="73">
        <v>-80</v>
      </c>
      <c r="AI948" s="111"/>
      <c r="AJ948" s="111"/>
      <c r="AK948" s="111"/>
      <c r="AL948" s="111"/>
      <c r="AM948" s="111"/>
      <c r="AN948" s="111"/>
      <c r="AO948" s="111"/>
      <c r="AP948" s="111"/>
      <c r="AQ948" s="111"/>
      <c r="AR948" s="111"/>
      <c r="AS948" s="111"/>
      <c r="AT948" s="111"/>
      <c r="AU948" s="111"/>
      <c r="AV948" s="111"/>
      <c r="AW948" s="111"/>
      <c r="AX948" s="111"/>
      <c r="AY948" s="111"/>
      <c r="AZ948" s="111"/>
      <c r="BA948" s="111"/>
      <c r="BB948" s="111"/>
      <c r="BC948" s="111"/>
      <c r="BD948" s="111"/>
      <c r="BE948" s="111"/>
      <c r="BF948" s="111"/>
      <c r="BG948" s="111"/>
      <c r="BH948" s="111"/>
      <c r="BI948" s="111"/>
      <c r="BJ948" s="111"/>
      <c r="BK948" s="111"/>
      <c r="BL948" s="111"/>
      <c r="BM948" s="111"/>
      <c r="BN948" s="111"/>
      <c r="BO948" s="111"/>
      <c r="BP948" s="111"/>
      <c r="BQ948" s="111"/>
      <c r="BR948" s="111"/>
      <c r="BS948" s="111"/>
      <c r="BT948" s="111"/>
      <c r="BU948" s="111"/>
      <c r="BV948" s="111"/>
      <c r="BW948" s="111"/>
      <c r="BX948" s="111"/>
      <c r="BY948" s="111"/>
      <c r="BZ948" s="111"/>
      <c r="CA948" s="111"/>
      <c r="CB948" s="111"/>
      <c r="CC948" s="111"/>
      <c r="CD948" s="111"/>
      <c r="CE948" s="112">
        <f t="shared" si="54"/>
        <v>0</v>
      </c>
    </row>
    <row r="949" spans="1:83" s="113" customFormat="1" hidden="1">
      <c r="A949" s="39" t="s">
        <v>10</v>
      </c>
      <c r="B949" s="67">
        <v>41788</v>
      </c>
      <c r="C949" s="68" t="s">
        <v>323</v>
      </c>
      <c r="D949" s="80" t="s">
        <v>1142</v>
      </c>
      <c r="E949" s="69">
        <v>-100</v>
      </c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  <c r="AA949" s="111"/>
      <c r="AB949" s="111"/>
      <c r="AC949" s="111"/>
      <c r="AD949" s="111"/>
      <c r="AE949" s="111"/>
      <c r="AF949" s="111"/>
      <c r="AG949" s="111"/>
      <c r="AH949" s="73">
        <v>-100</v>
      </c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  <c r="AX949" s="111"/>
      <c r="AY949" s="111"/>
      <c r="AZ949" s="111"/>
      <c r="BA949" s="111"/>
      <c r="BB949" s="111"/>
      <c r="BC949" s="111"/>
      <c r="BD949" s="111"/>
      <c r="BE949" s="111"/>
      <c r="BF949" s="111"/>
      <c r="BG949" s="111"/>
      <c r="BH949" s="111"/>
      <c r="BI949" s="111"/>
      <c r="BJ949" s="111"/>
      <c r="BK949" s="111"/>
      <c r="BL949" s="111"/>
      <c r="BM949" s="111"/>
      <c r="BN949" s="111"/>
      <c r="BO949" s="111"/>
      <c r="BP949" s="111"/>
      <c r="BQ949" s="111"/>
      <c r="BR949" s="111"/>
      <c r="BS949" s="111"/>
      <c r="BT949" s="111"/>
      <c r="BU949" s="111"/>
      <c r="BV949" s="111"/>
      <c r="BW949" s="111"/>
      <c r="BX949" s="111"/>
      <c r="BY949" s="111"/>
      <c r="BZ949" s="111"/>
      <c r="CA949" s="111"/>
      <c r="CB949" s="111"/>
      <c r="CC949" s="111"/>
      <c r="CD949" s="111"/>
      <c r="CE949" s="112">
        <f t="shared" si="54"/>
        <v>0</v>
      </c>
    </row>
    <row r="950" spans="1:83" ht="15.75" thickBot="1">
      <c r="A950" s="42" t="s">
        <v>9</v>
      </c>
      <c r="B950" s="67">
        <v>41788</v>
      </c>
      <c r="C950" s="68" t="s">
        <v>330</v>
      </c>
      <c r="D950" s="80"/>
      <c r="E950" s="73">
        <v>16.350000000000001</v>
      </c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9">
        <v>3</v>
      </c>
      <c r="BP950" s="69">
        <v>0.37</v>
      </c>
      <c r="BQ950" s="69">
        <v>0.71</v>
      </c>
      <c r="BR950" s="64"/>
      <c r="BS950" s="64"/>
      <c r="BT950" s="64"/>
      <c r="BU950" s="64"/>
      <c r="BV950" s="64"/>
      <c r="BW950" s="64"/>
      <c r="BX950" s="64"/>
      <c r="BY950" s="73">
        <v>12.27</v>
      </c>
      <c r="BZ950" s="64"/>
      <c r="CA950" s="64"/>
      <c r="CB950" s="64"/>
      <c r="CC950" s="64"/>
      <c r="CD950" s="64"/>
      <c r="CE950" s="112">
        <f t="shared" si="54"/>
        <v>0</v>
      </c>
    </row>
    <row r="951" spans="1:83" ht="15.75" hidden="1" thickBot="1">
      <c r="A951" s="77" t="s">
        <v>95</v>
      </c>
      <c r="B951" s="67">
        <v>41788</v>
      </c>
      <c r="C951" s="68" t="s">
        <v>747</v>
      </c>
      <c r="D951" s="80"/>
      <c r="E951" s="89">
        <v>20</v>
      </c>
      <c r="F951" s="64"/>
      <c r="G951" s="64"/>
      <c r="H951" s="64"/>
      <c r="I951" s="64"/>
      <c r="J951" s="64"/>
      <c r="K951" s="64"/>
      <c r="L951" s="64"/>
      <c r="M951" s="64"/>
      <c r="N951" s="64"/>
      <c r="O951" s="89">
        <v>20</v>
      </c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111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111"/>
      <c r="BZ951" s="64"/>
      <c r="CA951" s="64"/>
      <c r="CB951" s="64"/>
      <c r="CC951" s="64"/>
      <c r="CD951" s="64"/>
      <c r="CE951" s="112">
        <f t="shared" si="54"/>
        <v>0</v>
      </c>
    </row>
    <row r="952" spans="1:83" ht="15.75" hidden="1" thickBot="1">
      <c r="A952" s="77" t="s">
        <v>95</v>
      </c>
      <c r="B952" s="67">
        <v>41788</v>
      </c>
      <c r="C952" s="68" t="s">
        <v>100</v>
      </c>
      <c r="D952" s="80"/>
      <c r="E952" s="89">
        <v>66</v>
      </c>
      <c r="F952" s="64"/>
      <c r="G952" s="64"/>
      <c r="H952" s="64"/>
      <c r="I952" s="64"/>
      <c r="J952" s="64"/>
      <c r="K952" s="64"/>
      <c r="L952" s="64"/>
      <c r="M952" s="64"/>
      <c r="N952" s="64"/>
      <c r="O952" s="89">
        <v>66</v>
      </c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111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111"/>
      <c r="BZ952" s="64"/>
      <c r="CA952" s="64"/>
      <c r="CB952" s="64"/>
      <c r="CC952" s="64"/>
      <c r="CD952" s="64"/>
      <c r="CE952" s="112">
        <f t="shared" si="54"/>
        <v>0</v>
      </c>
    </row>
    <row r="953" spans="1:83" ht="15.75" hidden="1" thickBot="1">
      <c r="A953" s="77" t="s">
        <v>95</v>
      </c>
      <c r="B953" s="67">
        <v>41788</v>
      </c>
      <c r="C953" s="68" t="s">
        <v>101</v>
      </c>
      <c r="D953" s="80"/>
      <c r="E953" s="89">
        <v>48</v>
      </c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89">
        <v>48</v>
      </c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111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111"/>
      <c r="BZ953" s="64"/>
      <c r="CA953" s="64"/>
      <c r="CB953" s="64"/>
      <c r="CC953" s="64"/>
      <c r="CD953" s="64"/>
      <c r="CE953" s="112">
        <f t="shared" si="54"/>
        <v>0</v>
      </c>
    </row>
    <row r="954" spans="1:83" ht="15.75" hidden="1" thickBot="1">
      <c r="A954" s="77" t="s">
        <v>95</v>
      </c>
      <c r="B954" s="67">
        <v>41789</v>
      </c>
      <c r="C954" s="68" t="s">
        <v>1014</v>
      </c>
      <c r="D954" s="80"/>
      <c r="E954" s="89">
        <v>-100</v>
      </c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98"/>
      <c r="AM954" s="98"/>
      <c r="AN954" s="64"/>
      <c r="AO954" s="64"/>
      <c r="AP954" s="111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89">
        <v>-100</v>
      </c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  <c r="BO954" s="64"/>
      <c r="BP954" s="64"/>
      <c r="BQ954" s="64"/>
      <c r="BR954" s="64"/>
      <c r="BS954" s="64"/>
      <c r="BT954" s="64"/>
      <c r="BU954" s="64"/>
      <c r="BV954" s="64"/>
      <c r="BW954" s="64"/>
      <c r="BX954" s="64"/>
      <c r="BY954" s="111"/>
      <c r="BZ954" s="64"/>
      <c r="CA954" s="64"/>
      <c r="CB954" s="64"/>
      <c r="CC954" s="64"/>
      <c r="CD954" s="64"/>
      <c r="CE954" s="112">
        <f t="shared" si="54"/>
        <v>0</v>
      </c>
    </row>
    <row r="955" spans="1:83" ht="15.75" hidden="1" thickBot="1">
      <c r="A955" s="42" t="s">
        <v>9</v>
      </c>
      <c r="B955" s="67">
        <v>41816</v>
      </c>
      <c r="C955" s="68" t="s">
        <v>1121</v>
      </c>
      <c r="D955" s="133"/>
      <c r="E955" s="73">
        <v>100</v>
      </c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  <c r="AA955" s="111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1"/>
      <c r="AM955" s="111"/>
      <c r="AN955" s="111"/>
      <c r="AO955" s="111"/>
      <c r="AP955" s="111"/>
      <c r="AQ955" s="111"/>
      <c r="AR955" s="111"/>
      <c r="AS955" s="111"/>
      <c r="AT955" s="111"/>
      <c r="AU955" s="111"/>
      <c r="AV955" s="111"/>
      <c r="AW955" s="111"/>
      <c r="AX955" s="111"/>
      <c r="AY955" s="111"/>
      <c r="AZ955" s="111"/>
      <c r="BA955" s="111"/>
      <c r="BB955" s="73">
        <v>100</v>
      </c>
      <c r="BC955" s="111"/>
      <c r="BD955" s="111"/>
      <c r="BE955" s="111"/>
      <c r="BF955" s="111"/>
      <c r="BG955" s="111"/>
      <c r="BH955" s="111"/>
      <c r="BI955" s="111"/>
      <c r="BJ955" s="111"/>
      <c r="BK955" s="111"/>
      <c r="BL955" s="111"/>
      <c r="BM955" s="111"/>
      <c r="BN955" s="111"/>
      <c r="BO955" s="111"/>
      <c r="BP955" s="111"/>
      <c r="BQ955" s="111"/>
      <c r="BR955" s="111"/>
      <c r="BS955" s="111"/>
      <c r="BT955" s="111"/>
      <c r="BU955" s="111"/>
      <c r="BV955" s="111"/>
      <c r="BW955" s="111"/>
      <c r="BX955" s="111"/>
      <c r="BY955" s="111"/>
      <c r="BZ955" s="111"/>
      <c r="CA955" s="111"/>
      <c r="CB955" s="111"/>
      <c r="CC955" s="111"/>
      <c r="CD955" s="111"/>
      <c r="CE955" s="112">
        <f t="shared" si="54"/>
        <v>0</v>
      </c>
    </row>
    <row r="956" spans="1:83" s="113" customFormat="1" ht="18.75" hidden="1" thickBot="1">
      <c r="A956" s="106" t="s">
        <v>10</v>
      </c>
      <c r="B956" s="107">
        <v>41820</v>
      </c>
      <c r="C956" s="108" t="s">
        <v>910</v>
      </c>
      <c r="D956" s="80" t="s">
        <v>1143</v>
      </c>
      <c r="E956" s="73">
        <v>-948.63</v>
      </c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  <c r="AA956" s="111"/>
      <c r="AB956" s="111"/>
      <c r="AC956" s="111"/>
      <c r="AD956" s="111"/>
      <c r="AE956" s="111"/>
      <c r="AF956" s="111"/>
      <c r="AG956" s="111"/>
      <c r="AH956" s="111"/>
      <c r="AI956" s="73">
        <v>-404.49536699466682</v>
      </c>
      <c r="AJ956" s="119"/>
      <c r="AK956" s="111"/>
      <c r="AL956" s="119"/>
      <c r="AM956" s="111"/>
      <c r="AN956" s="111"/>
      <c r="AO956" s="73">
        <v>-317.00205143609236</v>
      </c>
      <c r="AQ956" s="73">
        <v>-227.13258156924081</v>
      </c>
      <c r="AR956" s="111"/>
      <c r="AS956" s="111"/>
      <c r="AT956" s="111"/>
      <c r="AU956" s="111"/>
      <c r="AV956" s="111"/>
      <c r="AW956" s="111"/>
      <c r="AX956" s="111"/>
      <c r="AY956" s="111"/>
      <c r="AZ956" s="111"/>
      <c r="BA956" s="111"/>
      <c r="BB956" s="111"/>
      <c r="BC956" s="111"/>
      <c r="BD956" s="111"/>
      <c r="BE956" s="111"/>
      <c r="BF956" s="111"/>
      <c r="BG956" s="111"/>
      <c r="BH956" s="111"/>
      <c r="BI956" s="111"/>
      <c r="BJ956" s="111"/>
      <c r="BK956" s="111"/>
      <c r="BL956" s="111"/>
      <c r="BM956" s="111"/>
      <c r="BN956" s="111"/>
      <c r="BO956" s="111"/>
      <c r="BP956" s="111"/>
      <c r="BQ956" s="111"/>
      <c r="BR956" s="111"/>
      <c r="BS956" s="111"/>
      <c r="BT956" s="111"/>
      <c r="BU956" s="111"/>
      <c r="BV956" s="111"/>
      <c r="BW956" s="111"/>
      <c r="BX956" s="111"/>
      <c r="BY956" s="111"/>
      <c r="BZ956" s="111"/>
      <c r="CA956" s="111"/>
      <c r="CB956" s="111"/>
      <c r="CC956" s="111"/>
      <c r="CD956" s="111"/>
      <c r="CE956" s="112">
        <f t="shared" si="54"/>
        <v>0</v>
      </c>
    </row>
    <row r="957" spans="1:83" ht="15" customHeight="1" thickTop="1" thickBot="1">
      <c r="A957" s="10"/>
      <c r="B957" s="40"/>
      <c r="C957" s="41" t="s">
        <v>161</v>
      </c>
      <c r="D957" s="71"/>
      <c r="E957" s="81">
        <f>SUM(E888:E956)</f>
        <v>-2306.2199999999998</v>
      </c>
      <c r="F957" s="81">
        <f t="shared" ref="F957:AJ957" si="55">SUM(F888:F956)</f>
        <v>0</v>
      </c>
      <c r="G957" s="81">
        <f t="shared" si="55"/>
        <v>0</v>
      </c>
      <c r="H957" s="81">
        <f t="shared" si="55"/>
        <v>0</v>
      </c>
      <c r="I957" s="81">
        <f t="shared" si="55"/>
        <v>0</v>
      </c>
      <c r="J957" s="81">
        <f t="shared" si="55"/>
        <v>0</v>
      </c>
      <c r="K957" s="81">
        <f t="shared" si="55"/>
        <v>0</v>
      </c>
      <c r="L957" s="81">
        <f t="shared" si="55"/>
        <v>1584</v>
      </c>
      <c r="M957" s="81">
        <f t="shared" si="55"/>
        <v>0</v>
      </c>
      <c r="N957" s="81">
        <f t="shared" si="55"/>
        <v>0</v>
      </c>
      <c r="O957" s="81">
        <f t="shared" si="55"/>
        <v>1122</v>
      </c>
      <c r="P957" s="81">
        <f t="shared" si="55"/>
        <v>368</v>
      </c>
      <c r="Q957" s="81">
        <f t="shared" si="55"/>
        <v>0</v>
      </c>
      <c r="R957" s="81">
        <f t="shared" si="55"/>
        <v>0</v>
      </c>
      <c r="S957" s="81">
        <f t="shared" si="55"/>
        <v>0</v>
      </c>
      <c r="T957" s="81">
        <f t="shared" si="55"/>
        <v>0</v>
      </c>
      <c r="U957" s="81">
        <f t="shared" si="55"/>
        <v>0</v>
      </c>
      <c r="V957" s="81">
        <f t="shared" si="55"/>
        <v>0</v>
      </c>
      <c r="W957" s="81">
        <f t="shared" si="55"/>
        <v>12</v>
      </c>
      <c r="X957" s="81">
        <f t="shared" si="55"/>
        <v>0</v>
      </c>
      <c r="Y957" s="81">
        <f t="shared" si="55"/>
        <v>553.79999999999995</v>
      </c>
      <c r="Z957" s="81">
        <f t="shared" si="55"/>
        <v>0</v>
      </c>
      <c r="AA957" s="81">
        <f t="shared" si="55"/>
        <v>0</v>
      </c>
      <c r="AB957" s="81">
        <f t="shared" si="55"/>
        <v>15.6</v>
      </c>
      <c r="AC957" s="81">
        <f t="shared" si="55"/>
        <v>0</v>
      </c>
      <c r="AD957" s="81">
        <f t="shared" si="55"/>
        <v>0</v>
      </c>
      <c r="AE957" s="81">
        <f t="shared" si="55"/>
        <v>0</v>
      </c>
      <c r="AF957" s="81">
        <f t="shared" si="55"/>
        <v>0</v>
      </c>
      <c r="AG957" s="81">
        <f>SUM(AG888:AG956)</f>
        <v>-1013.0500000000001</v>
      </c>
      <c r="AH957" s="81">
        <f t="shared" si="55"/>
        <v>-938.62</v>
      </c>
      <c r="AI957" s="81">
        <f>SUM(AI888:AI956)</f>
        <v>-404.49536699466682</v>
      </c>
      <c r="AJ957" s="81">
        <f t="shared" si="55"/>
        <v>0</v>
      </c>
      <c r="AK957" s="81">
        <f t="shared" ref="AK957:BP957" si="56">SUM(AK888:AK956)</f>
        <v>0</v>
      </c>
      <c r="AL957" s="81">
        <f t="shared" si="56"/>
        <v>0</v>
      </c>
      <c r="AM957" s="81">
        <f t="shared" si="56"/>
        <v>-1035</v>
      </c>
      <c r="AN957" s="81">
        <f t="shared" si="56"/>
        <v>-715.83680000000004</v>
      </c>
      <c r="AO957" s="81">
        <f>SUM(AO888:AO956)</f>
        <v>-317.00205143609236</v>
      </c>
      <c r="AP957" s="81">
        <f>SUM(AP888:AP956)</f>
        <v>-526.54319999999996</v>
      </c>
      <c r="AQ957" s="81">
        <f>SUM(AQ888:AQ956)</f>
        <v>-227.13258156924081</v>
      </c>
      <c r="AR957" s="81">
        <f t="shared" si="56"/>
        <v>0</v>
      </c>
      <c r="AS957" s="81">
        <f t="shared" si="56"/>
        <v>0</v>
      </c>
      <c r="AT957" s="81">
        <f t="shared" si="56"/>
        <v>0</v>
      </c>
      <c r="AU957" s="81">
        <f t="shared" si="56"/>
        <v>0</v>
      </c>
      <c r="AV957" s="81">
        <f t="shared" si="56"/>
        <v>0</v>
      </c>
      <c r="AW957" s="81">
        <f t="shared" si="56"/>
        <v>0</v>
      </c>
      <c r="AX957" s="81">
        <f t="shared" si="56"/>
        <v>0</v>
      </c>
      <c r="AY957" s="81">
        <f t="shared" si="56"/>
        <v>0</v>
      </c>
      <c r="AZ957" s="81">
        <f t="shared" si="56"/>
        <v>0</v>
      </c>
      <c r="BA957" s="81">
        <f t="shared" si="56"/>
        <v>0</v>
      </c>
      <c r="BB957" s="81">
        <f t="shared" si="56"/>
        <v>0</v>
      </c>
      <c r="BC957" s="81">
        <f t="shared" si="56"/>
        <v>0</v>
      </c>
      <c r="BD957" s="81">
        <f t="shared" si="56"/>
        <v>0</v>
      </c>
      <c r="BE957" s="81">
        <f t="shared" si="56"/>
        <v>0</v>
      </c>
      <c r="BF957" s="81">
        <f t="shared" si="56"/>
        <v>0</v>
      </c>
      <c r="BG957" s="81">
        <f t="shared" si="56"/>
        <v>0</v>
      </c>
      <c r="BH957" s="81">
        <f t="shared" si="56"/>
        <v>0</v>
      </c>
      <c r="BI957" s="81">
        <f t="shared" si="56"/>
        <v>0</v>
      </c>
      <c r="BJ957" s="81">
        <f t="shared" si="56"/>
        <v>-145.19999999999999</v>
      </c>
      <c r="BK957" s="81">
        <f t="shared" si="56"/>
        <v>0</v>
      </c>
      <c r="BL957" s="81">
        <f t="shared" si="56"/>
        <v>0</v>
      </c>
      <c r="BM957" s="81">
        <f t="shared" si="56"/>
        <v>0</v>
      </c>
      <c r="BN957" s="81">
        <f t="shared" si="56"/>
        <v>-0.5</v>
      </c>
      <c r="BO957" s="81">
        <f t="shared" si="56"/>
        <v>-7.75</v>
      </c>
      <c r="BP957" s="81">
        <f t="shared" si="56"/>
        <v>1.85</v>
      </c>
      <c r="BQ957" s="81">
        <f t="shared" ref="BQ957:BX957" si="57">SUM(BQ888:BQ956)</f>
        <v>-1.2400000000000002</v>
      </c>
      <c r="BR957" s="81">
        <f t="shared" si="57"/>
        <v>0</v>
      </c>
      <c r="BS957" s="81">
        <f t="shared" si="57"/>
        <v>0</v>
      </c>
      <c r="BT957" s="81">
        <f t="shared" si="57"/>
        <v>-16.91</v>
      </c>
      <c r="BU957" s="81">
        <f t="shared" si="57"/>
        <v>-667.92</v>
      </c>
      <c r="BV957" s="81">
        <f t="shared" si="57"/>
        <v>0</v>
      </c>
      <c r="BW957" s="81">
        <f t="shared" si="57"/>
        <v>0</v>
      </c>
      <c r="BX957" s="81">
        <f t="shared" si="57"/>
        <v>0</v>
      </c>
      <c r="BY957" s="81">
        <f>SUM(BY888:BY956)</f>
        <v>53.730000000000004</v>
      </c>
      <c r="BZ957" s="63">
        <f>SUM(F957:AF957)</f>
        <v>3655.4</v>
      </c>
      <c r="CA957" s="63">
        <f>SUM(AG957:BX957)</f>
        <v>-6015.3499999999995</v>
      </c>
      <c r="CB957" s="81">
        <f>SUM(CB888:CB956)</f>
        <v>0</v>
      </c>
      <c r="CC957" s="81">
        <f>SUM(CC888:CC956)</f>
        <v>0</v>
      </c>
      <c r="CD957" s="81">
        <f>SUM(CD888:CD956)</f>
        <v>0</v>
      </c>
      <c r="CE957" s="127">
        <f>E957-SUM(F957:BY957)</f>
        <v>0</v>
      </c>
    </row>
    <row r="958" spans="1:83" ht="15" hidden="1" customHeight="1" thickTop="1">
      <c r="A958" s="77" t="s">
        <v>95</v>
      </c>
      <c r="B958" s="67">
        <v>41792</v>
      </c>
      <c r="C958" s="68" t="s">
        <v>207</v>
      </c>
      <c r="D958" s="80"/>
      <c r="E958" s="89">
        <v>-120</v>
      </c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  <c r="AA958" s="111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1"/>
      <c r="AM958" s="111"/>
      <c r="AN958" s="111"/>
      <c r="AO958" s="111"/>
      <c r="AP958" s="111"/>
      <c r="AQ958" s="111"/>
      <c r="AR958" s="111"/>
      <c r="AS958" s="111"/>
      <c r="AT958" s="111"/>
      <c r="AU958" s="111"/>
      <c r="AV958" s="111"/>
      <c r="AW958" s="111"/>
      <c r="AX958" s="111"/>
      <c r="AY958" s="111"/>
      <c r="AZ958" s="111"/>
      <c r="BA958" s="111"/>
      <c r="BB958" s="111"/>
      <c r="BC958" s="111"/>
      <c r="BD958" s="111"/>
      <c r="BE958" s="111"/>
      <c r="BF958" s="111"/>
      <c r="BG958" s="111"/>
      <c r="BH958" s="111"/>
      <c r="BI958" s="111"/>
      <c r="BJ958" s="111"/>
      <c r="BK958" s="111"/>
      <c r="BL958" s="111"/>
      <c r="BM958" s="111"/>
      <c r="BN958" s="111"/>
      <c r="BO958" s="111"/>
      <c r="BP958" s="111"/>
      <c r="BQ958" s="111"/>
      <c r="BR958" s="111"/>
      <c r="BS958" s="111"/>
      <c r="BT958" s="111"/>
      <c r="BU958" s="111"/>
      <c r="BV958" s="111"/>
      <c r="BW958" s="111"/>
      <c r="BX958" s="111"/>
      <c r="BY958" s="111"/>
      <c r="BZ958" s="111"/>
      <c r="CA958" s="111"/>
      <c r="CB958" s="111"/>
      <c r="CC958" s="111"/>
      <c r="CD958" s="111"/>
      <c r="CE958" s="112">
        <f t="shared" si="54"/>
        <v>-120</v>
      </c>
    </row>
    <row r="959" spans="1:83" ht="15" hidden="1" customHeight="1">
      <c r="A959" s="42" t="s">
        <v>9</v>
      </c>
      <c r="B959" s="67">
        <v>41792</v>
      </c>
      <c r="C959" s="68" t="s">
        <v>257</v>
      </c>
      <c r="D959" s="80"/>
      <c r="E959" s="73">
        <v>120</v>
      </c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  <c r="AA959" s="111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1"/>
      <c r="AM959" s="111"/>
      <c r="AN959" s="111"/>
      <c r="AO959" s="111"/>
      <c r="AP959" s="111"/>
      <c r="AQ959" s="111"/>
      <c r="AR959" s="111"/>
      <c r="AS959" s="111"/>
      <c r="AT959" s="111"/>
      <c r="AU959" s="111"/>
      <c r="AV959" s="111"/>
      <c r="AW959" s="111"/>
      <c r="AX959" s="111"/>
      <c r="AY959" s="111"/>
      <c r="AZ959" s="111"/>
      <c r="BA959" s="111"/>
      <c r="BB959" s="111"/>
      <c r="BC959" s="111"/>
      <c r="BD959" s="111"/>
      <c r="BE959" s="111"/>
      <c r="BF959" s="111"/>
      <c r="BG959" s="111"/>
      <c r="BH959" s="111"/>
      <c r="BI959" s="111"/>
      <c r="BJ959" s="111"/>
      <c r="BK959" s="111"/>
      <c r="BL959" s="111"/>
      <c r="BM959" s="111"/>
      <c r="BN959" s="111"/>
      <c r="BO959" s="111"/>
      <c r="BP959" s="111"/>
      <c r="BQ959" s="111"/>
      <c r="BR959" s="111"/>
      <c r="BS959" s="111"/>
      <c r="BT959" s="111"/>
      <c r="BU959" s="111"/>
      <c r="BV959" s="111"/>
      <c r="BW959" s="111"/>
      <c r="BX959" s="111"/>
      <c r="BY959" s="111"/>
      <c r="BZ959" s="111"/>
      <c r="CA959" s="111"/>
      <c r="CB959" s="111"/>
      <c r="CC959" s="111"/>
      <c r="CD959" s="111"/>
      <c r="CE959" s="112">
        <f t="shared" si="54"/>
        <v>120</v>
      </c>
    </row>
    <row r="960" spans="1:83" ht="15" hidden="1" customHeight="1">
      <c r="A960" s="77" t="s">
        <v>95</v>
      </c>
      <c r="B960" s="67">
        <v>41792</v>
      </c>
      <c r="C960" s="68" t="s">
        <v>750</v>
      </c>
      <c r="D960" s="80"/>
      <c r="E960" s="89">
        <v>20</v>
      </c>
      <c r="F960" s="111"/>
      <c r="G960" s="111"/>
      <c r="H960" s="111"/>
      <c r="I960" s="111"/>
      <c r="J960" s="111"/>
      <c r="K960" s="111"/>
      <c r="L960" s="111"/>
      <c r="M960" s="111"/>
      <c r="N960" s="111"/>
      <c r="O960" s="89">
        <v>20</v>
      </c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  <c r="AA960" s="111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1"/>
      <c r="AM960" s="111"/>
      <c r="AN960" s="111"/>
      <c r="AO960" s="111"/>
      <c r="AP960" s="111"/>
      <c r="AQ960" s="111"/>
      <c r="AR960" s="111"/>
      <c r="AS960" s="111"/>
      <c r="AT960" s="111"/>
      <c r="AU960" s="111"/>
      <c r="AV960" s="111"/>
      <c r="AW960" s="111"/>
      <c r="AX960" s="111"/>
      <c r="AY960" s="111"/>
      <c r="AZ960" s="111"/>
      <c r="BA960" s="111"/>
      <c r="BB960" s="111"/>
      <c r="BC960" s="111"/>
      <c r="BD960" s="111"/>
      <c r="BE960" s="111"/>
      <c r="BF960" s="111"/>
      <c r="BG960" s="111"/>
      <c r="BH960" s="111"/>
      <c r="BI960" s="111"/>
      <c r="BJ960" s="111"/>
      <c r="BK960" s="111"/>
      <c r="BL960" s="111"/>
      <c r="BM960" s="111"/>
      <c r="BN960" s="111"/>
      <c r="BO960" s="111"/>
      <c r="BP960" s="111"/>
      <c r="BQ960" s="111"/>
      <c r="BR960" s="111"/>
      <c r="BS960" s="111"/>
      <c r="BT960" s="111"/>
      <c r="BU960" s="111"/>
      <c r="BV960" s="111"/>
      <c r="BW960" s="111"/>
      <c r="BX960" s="111"/>
      <c r="BY960" s="111"/>
      <c r="BZ960" s="111"/>
      <c r="CA960" s="111"/>
      <c r="CB960" s="111"/>
      <c r="CC960" s="111"/>
      <c r="CD960" s="111"/>
      <c r="CE960" s="112">
        <f t="shared" si="54"/>
        <v>0</v>
      </c>
    </row>
    <row r="961" spans="1:83" ht="15" hidden="1" customHeight="1">
      <c r="A961" s="42" t="s">
        <v>9</v>
      </c>
      <c r="B961" s="67">
        <v>41792</v>
      </c>
      <c r="C961" s="68" t="s">
        <v>1016</v>
      </c>
      <c r="D961" s="80" t="s">
        <v>1144</v>
      </c>
      <c r="E961" s="73">
        <v>-11.13</v>
      </c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  <c r="AA961" s="111"/>
      <c r="AB961" s="111"/>
      <c r="AC961" s="111"/>
      <c r="AD961" s="111"/>
      <c r="AE961" s="111"/>
      <c r="AF961" s="111"/>
      <c r="AG961" s="73">
        <v>-11.13</v>
      </c>
      <c r="AH961" s="111"/>
      <c r="AI961" s="111"/>
      <c r="AJ961" s="111"/>
      <c r="AK961" s="111"/>
      <c r="AL961" s="111"/>
      <c r="AM961" s="111"/>
      <c r="AN961" s="111"/>
      <c r="AO961" s="111"/>
      <c r="AP961" s="111"/>
      <c r="AQ961" s="111"/>
      <c r="AR961" s="111"/>
      <c r="AS961" s="111"/>
      <c r="AT961" s="111"/>
      <c r="AU961" s="111"/>
      <c r="AV961" s="111"/>
      <c r="AW961" s="111"/>
      <c r="AX961" s="111"/>
      <c r="AY961" s="111"/>
      <c r="AZ961" s="111"/>
      <c r="BA961" s="111"/>
      <c r="BB961" s="111"/>
      <c r="BC961" s="111"/>
      <c r="BD961" s="111"/>
      <c r="BE961" s="111"/>
      <c r="BF961" s="111"/>
      <c r="BG961" s="111"/>
      <c r="BH961" s="111"/>
      <c r="BI961" s="111"/>
      <c r="BJ961" s="111"/>
      <c r="BK961" s="111"/>
      <c r="BL961" s="111"/>
      <c r="BM961" s="111"/>
      <c r="BN961" s="111"/>
      <c r="BO961" s="111"/>
      <c r="BP961" s="111"/>
      <c r="BQ961" s="111"/>
      <c r="BR961" s="111"/>
      <c r="BS961" s="111"/>
      <c r="BT961" s="111"/>
      <c r="BU961" s="111"/>
      <c r="BV961" s="111"/>
      <c r="BW961" s="111"/>
      <c r="BX961" s="111"/>
      <c r="BY961" s="111"/>
      <c r="BZ961" s="111"/>
      <c r="CA961" s="111"/>
      <c r="CB961" s="111"/>
      <c r="CC961" s="111"/>
      <c r="CD961" s="111"/>
      <c r="CE961" s="112">
        <f t="shared" si="54"/>
        <v>0</v>
      </c>
    </row>
    <row r="962" spans="1:83" s="113" customFormat="1" ht="15.75" hidden="1" thickTop="1">
      <c r="A962" s="39" t="s">
        <v>10</v>
      </c>
      <c r="B962" s="67">
        <v>41794</v>
      </c>
      <c r="C962" s="68" t="s">
        <v>80</v>
      </c>
      <c r="D962" s="80"/>
      <c r="E962" s="69">
        <v>1878.67</v>
      </c>
      <c r="F962" s="111"/>
      <c r="G962" s="111"/>
      <c r="H962" s="111"/>
      <c r="I962" s="111"/>
      <c r="J962" s="111"/>
      <c r="K962" s="111"/>
      <c r="L962" s="69">
        <v>1032</v>
      </c>
      <c r="M962" s="111"/>
      <c r="N962" s="111"/>
      <c r="O962" s="69">
        <v>633.33000000000004</v>
      </c>
      <c r="P962" s="69">
        <v>213.34</v>
      </c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  <c r="AA962" s="111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1"/>
      <c r="AM962" s="111"/>
      <c r="AN962" s="111"/>
      <c r="AO962" s="111"/>
      <c r="AP962" s="111"/>
      <c r="AQ962" s="111"/>
      <c r="AR962" s="111"/>
      <c r="AS962" s="111"/>
      <c r="AT962" s="111"/>
      <c r="AU962" s="111"/>
      <c r="AV962" s="111"/>
      <c r="AW962" s="111"/>
      <c r="AX962" s="111"/>
      <c r="AY962" s="111"/>
      <c r="AZ962" s="111"/>
      <c r="BA962" s="111"/>
      <c r="BB962" s="111"/>
      <c r="BC962" s="111"/>
      <c r="BD962" s="111"/>
      <c r="BE962" s="111"/>
      <c r="BF962" s="111"/>
      <c r="BG962" s="111"/>
      <c r="BH962" s="111"/>
      <c r="BI962" s="111"/>
      <c r="BJ962" s="111"/>
      <c r="BK962" s="111"/>
      <c r="BL962" s="111"/>
      <c r="BM962" s="111"/>
      <c r="BN962" s="111"/>
      <c r="BO962" s="111"/>
      <c r="BP962" s="111"/>
      <c r="BQ962" s="111"/>
      <c r="BR962" s="111"/>
      <c r="BS962" s="111"/>
      <c r="BT962" s="111"/>
      <c r="BU962" s="111"/>
      <c r="BV962" s="111"/>
      <c r="BW962" s="111"/>
      <c r="BX962" s="111"/>
      <c r="BY962" s="111"/>
      <c r="BZ962" s="111"/>
      <c r="CA962" s="111"/>
      <c r="CB962" s="111"/>
      <c r="CC962" s="111"/>
      <c r="CD962" s="111"/>
      <c r="CE962" s="112">
        <f t="shared" si="54"/>
        <v>0</v>
      </c>
    </row>
    <row r="963" spans="1:83" s="113" customFormat="1" ht="15.75" thickTop="1">
      <c r="A963" s="39" t="s">
        <v>10</v>
      </c>
      <c r="B963" s="67">
        <v>41794</v>
      </c>
      <c r="C963" s="68" t="s">
        <v>310</v>
      </c>
      <c r="D963" s="80" t="s">
        <v>290</v>
      </c>
      <c r="E963" s="69">
        <v>-19.5</v>
      </c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  <c r="AA963" s="111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1"/>
      <c r="AM963" s="111"/>
      <c r="AN963" s="111"/>
      <c r="AO963" s="111"/>
      <c r="AP963" s="111"/>
      <c r="AQ963" s="111"/>
      <c r="AR963" s="111"/>
      <c r="AS963" s="111"/>
      <c r="AT963" s="111"/>
      <c r="AU963" s="111"/>
      <c r="AV963" s="111"/>
      <c r="AW963" s="111"/>
      <c r="AX963" s="111"/>
      <c r="AY963" s="111"/>
      <c r="AZ963" s="111"/>
      <c r="BA963" s="111"/>
      <c r="BB963" s="111"/>
      <c r="BC963" s="111"/>
      <c r="BD963" s="111"/>
      <c r="BE963" s="111"/>
      <c r="BF963" s="111"/>
      <c r="BG963" s="111"/>
      <c r="BH963" s="111"/>
      <c r="BI963" s="111"/>
      <c r="BJ963" s="111"/>
      <c r="BK963" s="111"/>
      <c r="BL963" s="111"/>
      <c r="BM963" s="111"/>
      <c r="BN963" s="111"/>
      <c r="BO963" s="69">
        <v>-19.5</v>
      </c>
      <c r="BP963" s="111"/>
      <c r="BQ963" s="111"/>
      <c r="BR963" s="111"/>
      <c r="BS963" s="111"/>
      <c r="BT963" s="111"/>
      <c r="BU963" s="111"/>
      <c r="BV963" s="111"/>
      <c r="BW963" s="111"/>
      <c r="BX963" s="111"/>
      <c r="BY963" s="111"/>
      <c r="BZ963" s="111"/>
      <c r="CA963" s="111"/>
      <c r="CB963" s="111"/>
      <c r="CC963" s="111"/>
      <c r="CD963" s="111"/>
      <c r="CE963" s="112">
        <f t="shared" si="54"/>
        <v>0</v>
      </c>
    </row>
    <row r="964" spans="1:83" s="113" customFormat="1" hidden="1">
      <c r="A964" s="39" t="s">
        <v>10</v>
      </c>
      <c r="B964" s="67">
        <v>41794</v>
      </c>
      <c r="C964" s="68" t="s">
        <v>313</v>
      </c>
      <c r="D964" s="80" t="s">
        <v>290</v>
      </c>
      <c r="E964" s="69">
        <v>-4.1100000000000003</v>
      </c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  <c r="AA964" s="111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1"/>
      <c r="AM964" s="111"/>
      <c r="AN964" s="111"/>
      <c r="AO964" s="111"/>
      <c r="AP964" s="111"/>
      <c r="AQ964" s="111"/>
      <c r="AR964" s="111"/>
      <c r="AS964" s="111"/>
      <c r="AT964" s="111"/>
      <c r="AU964" s="111"/>
      <c r="AV964" s="111"/>
      <c r="AW964" s="111"/>
      <c r="AX964" s="111"/>
      <c r="AY964" s="111"/>
      <c r="AZ964" s="111"/>
      <c r="BA964" s="111"/>
      <c r="BB964" s="111"/>
      <c r="BC964" s="111"/>
      <c r="BD964" s="111"/>
      <c r="BE964" s="111"/>
      <c r="BF964" s="111"/>
      <c r="BG964" s="111"/>
      <c r="BH964" s="111"/>
      <c r="BI964" s="111"/>
      <c r="BJ964" s="111"/>
      <c r="BK964" s="111"/>
      <c r="BL964" s="111"/>
      <c r="BM964" s="111"/>
      <c r="BN964" s="111"/>
      <c r="BO964" s="111"/>
      <c r="BP964" s="111"/>
      <c r="BQ964" s="69">
        <v>-4.1100000000000003</v>
      </c>
      <c r="BR964" s="111"/>
      <c r="BS964" s="111"/>
      <c r="BT964" s="111"/>
      <c r="BU964" s="111"/>
      <c r="BV964" s="111"/>
      <c r="BW964" s="111"/>
      <c r="BX964" s="111"/>
      <c r="BY964" s="111"/>
      <c r="BZ964" s="111"/>
      <c r="CA964" s="111"/>
      <c r="CB964" s="111"/>
      <c r="CC964" s="111"/>
      <c r="CD964" s="111"/>
      <c r="CE964" s="112">
        <f t="shared" si="54"/>
        <v>0</v>
      </c>
    </row>
    <row r="965" spans="1:83" s="113" customFormat="1" hidden="1">
      <c r="A965" s="42" t="s">
        <v>9</v>
      </c>
      <c r="B965" s="67">
        <v>41794</v>
      </c>
      <c r="C965" s="68" t="s">
        <v>1185</v>
      </c>
      <c r="D965" s="80" t="s">
        <v>1180</v>
      </c>
      <c r="E965" s="69">
        <v>-7.5</v>
      </c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AA965" s="111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1"/>
      <c r="AM965" s="111"/>
      <c r="AN965" s="111"/>
      <c r="AO965" s="111"/>
      <c r="AP965" s="111"/>
      <c r="AQ965" s="111"/>
      <c r="AR965" s="111"/>
      <c r="AS965" s="111"/>
      <c r="AT965" s="111"/>
      <c r="AU965" s="111"/>
      <c r="AV965" s="111"/>
      <c r="AW965" s="111"/>
      <c r="AX965" s="111"/>
      <c r="AY965" s="111"/>
      <c r="AZ965" s="111"/>
      <c r="BA965" s="111"/>
      <c r="BB965" s="73">
        <v>-167.95</v>
      </c>
      <c r="BC965" s="111"/>
      <c r="BD965" s="111"/>
      <c r="BE965" s="111"/>
      <c r="BF965" s="111"/>
      <c r="BG965" s="111"/>
      <c r="BH965" s="111"/>
      <c r="BI965" s="111"/>
      <c r="BJ965" s="111"/>
      <c r="BK965" s="111"/>
      <c r="BL965" s="111"/>
      <c r="BM965" s="111"/>
      <c r="BN965" s="111"/>
      <c r="BO965" s="111"/>
      <c r="BP965" s="111"/>
      <c r="BQ965" s="111"/>
      <c r="BR965" s="111"/>
      <c r="BS965" s="111"/>
      <c r="BT965" s="111"/>
      <c r="BU965" s="111"/>
      <c r="BV965" s="111"/>
      <c r="BW965" s="111"/>
      <c r="BX965" s="111"/>
      <c r="BY965" s="111"/>
      <c r="BZ965" s="111"/>
      <c r="CA965" s="111"/>
      <c r="CB965" s="111"/>
      <c r="CC965" s="111"/>
      <c r="CD965" s="111"/>
      <c r="CE965" s="112">
        <f t="shared" si="54"/>
        <v>160.44999999999999</v>
      </c>
    </row>
    <row r="966" spans="1:83" s="113" customFormat="1" hidden="1">
      <c r="A966" s="42" t="s">
        <v>9</v>
      </c>
      <c r="B966" s="67">
        <v>41794</v>
      </c>
      <c r="C966" s="68" t="s">
        <v>1186</v>
      </c>
      <c r="D966" s="80" t="s">
        <v>1145</v>
      </c>
      <c r="E966" s="69">
        <v>-160.44999999999999</v>
      </c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AA966" s="111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1"/>
      <c r="AV966" s="111"/>
      <c r="AW966" s="111"/>
      <c r="AX966" s="111"/>
      <c r="AY966" s="111"/>
      <c r="AZ966" s="111"/>
      <c r="BA966" s="111"/>
      <c r="BB966" s="73"/>
      <c r="BC966" s="111"/>
      <c r="BD966" s="111"/>
      <c r="BE966" s="111"/>
      <c r="BF966" s="111"/>
      <c r="BG966" s="111"/>
      <c r="BH966" s="111"/>
      <c r="BI966" s="111"/>
      <c r="BJ966" s="111"/>
      <c r="BK966" s="111"/>
      <c r="BL966" s="111"/>
      <c r="BM966" s="111"/>
      <c r="BN966" s="111"/>
      <c r="BO966" s="111"/>
      <c r="BP966" s="111"/>
      <c r="BQ966" s="111"/>
      <c r="BR966" s="111"/>
      <c r="BS966" s="111"/>
      <c r="BT966" s="111"/>
      <c r="BU966" s="111"/>
      <c r="BV966" s="111"/>
      <c r="BW966" s="111"/>
      <c r="BX966" s="111"/>
      <c r="BY966" s="111"/>
      <c r="BZ966" s="111"/>
      <c r="CA966" s="111"/>
      <c r="CB966" s="111"/>
      <c r="CC966" s="111"/>
      <c r="CD966" s="111"/>
      <c r="CE966" s="112"/>
    </row>
    <row r="967" spans="1:83" s="113" customFormat="1" hidden="1">
      <c r="A967" s="42" t="s">
        <v>9</v>
      </c>
      <c r="B967" s="67">
        <v>41795</v>
      </c>
      <c r="C967" s="68" t="s">
        <v>1017</v>
      </c>
      <c r="D967" s="80"/>
      <c r="E967" s="73">
        <v>13.5</v>
      </c>
      <c r="F967" s="111"/>
      <c r="G967" s="111"/>
      <c r="H967" s="111"/>
      <c r="I967" s="111"/>
      <c r="J967" s="111"/>
      <c r="K967" s="111"/>
      <c r="L967" s="73">
        <v>13.5</v>
      </c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  <c r="AA967" s="111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1"/>
      <c r="AM967" s="111"/>
      <c r="AN967" s="111"/>
      <c r="AO967" s="111"/>
      <c r="AP967" s="111"/>
      <c r="AQ967" s="111"/>
      <c r="AR967" s="111"/>
      <c r="AS967" s="111"/>
      <c r="AT967" s="111"/>
      <c r="AU967" s="111"/>
      <c r="AV967" s="111"/>
      <c r="AW967" s="111"/>
      <c r="AX967" s="111"/>
      <c r="AY967" s="111"/>
      <c r="AZ967" s="111"/>
      <c r="BA967" s="111"/>
      <c r="BB967" s="111"/>
      <c r="BC967" s="111"/>
      <c r="BD967" s="111"/>
      <c r="BE967" s="111"/>
      <c r="BF967" s="111"/>
      <c r="BG967" s="111"/>
      <c r="BH967" s="111"/>
      <c r="BI967" s="111"/>
      <c r="BJ967" s="111"/>
      <c r="BK967" s="111"/>
      <c r="BL967" s="111"/>
      <c r="BM967" s="111"/>
      <c r="BN967" s="111"/>
      <c r="BO967" s="111"/>
      <c r="BP967" s="111"/>
      <c r="BQ967" s="111"/>
      <c r="BR967" s="111"/>
      <c r="BS967" s="111"/>
      <c r="BT967" s="111"/>
      <c r="BU967" s="111"/>
      <c r="BV967" s="111"/>
      <c r="BW967" s="111"/>
      <c r="BX967" s="111"/>
      <c r="BY967" s="111"/>
      <c r="BZ967" s="111"/>
      <c r="CA967" s="111"/>
      <c r="CB967" s="111"/>
      <c r="CC967" s="111"/>
      <c r="CD967" s="111"/>
      <c r="CE967" s="112">
        <f t="shared" si="54"/>
        <v>0</v>
      </c>
    </row>
    <row r="968" spans="1:83" hidden="1">
      <c r="A968" s="39" t="s">
        <v>10</v>
      </c>
      <c r="B968" s="67">
        <v>41796</v>
      </c>
      <c r="C968" s="68" t="s">
        <v>82</v>
      </c>
      <c r="D968" s="80" t="s">
        <v>270</v>
      </c>
      <c r="E968" s="69">
        <v>-12</v>
      </c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  <c r="BO968" s="64"/>
      <c r="BP968" s="64"/>
      <c r="BQ968" s="64"/>
      <c r="BR968" s="64"/>
      <c r="BS968" s="64"/>
      <c r="BT968" s="64"/>
      <c r="BU968" s="64"/>
      <c r="BV968" s="64"/>
      <c r="BW968" s="64"/>
      <c r="BX968" s="64"/>
      <c r="BY968" s="69">
        <v>-12</v>
      </c>
      <c r="BZ968" s="64"/>
      <c r="CA968" s="64"/>
      <c r="CB968" s="64"/>
      <c r="CC968" s="64"/>
      <c r="CD968" s="64"/>
      <c r="CE968" s="112">
        <f t="shared" si="54"/>
        <v>0</v>
      </c>
    </row>
    <row r="969" spans="1:83">
      <c r="A969" s="39" t="s">
        <v>10</v>
      </c>
      <c r="B969" s="67">
        <v>41796</v>
      </c>
      <c r="C969" s="68" t="s">
        <v>83</v>
      </c>
      <c r="D969" s="80" t="s">
        <v>271</v>
      </c>
      <c r="E969" s="69">
        <v>-3</v>
      </c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73">
        <v>-3</v>
      </c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  <c r="CB969" s="64"/>
      <c r="CC969" s="64"/>
      <c r="CD969" s="64"/>
      <c r="CE969" s="112">
        <f t="shared" si="54"/>
        <v>0</v>
      </c>
    </row>
    <row r="970" spans="1:83" hidden="1">
      <c r="A970" s="39" t="s">
        <v>10</v>
      </c>
      <c r="B970" s="67">
        <v>41796</v>
      </c>
      <c r="C970" s="68" t="s">
        <v>84</v>
      </c>
      <c r="D970" s="80" t="s">
        <v>271</v>
      </c>
      <c r="E970" s="69">
        <v>-0.71</v>
      </c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9">
        <v>-0.71</v>
      </c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  <c r="CB970" s="64"/>
      <c r="CC970" s="64"/>
      <c r="CD970" s="64"/>
      <c r="CE970" s="112">
        <f t="shared" si="54"/>
        <v>0</v>
      </c>
    </row>
    <row r="971" spans="1:83" hidden="1">
      <c r="A971" s="39" t="s">
        <v>10</v>
      </c>
      <c r="B971" s="67">
        <v>41796</v>
      </c>
      <c r="C971" s="68" t="s">
        <v>85</v>
      </c>
      <c r="D971" s="80" t="s">
        <v>271</v>
      </c>
      <c r="E971" s="69">
        <v>-0.37</v>
      </c>
      <c r="F971" s="111"/>
      <c r="G971" s="111"/>
      <c r="H971" s="111"/>
      <c r="I971" s="111"/>
      <c r="J971" s="111"/>
      <c r="K971" s="111"/>
      <c r="L971" s="111"/>
      <c r="M971" s="111"/>
      <c r="N971" s="111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9">
        <v>-0.37</v>
      </c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  <c r="CB971" s="64"/>
      <c r="CC971" s="64"/>
      <c r="CD971" s="64"/>
      <c r="CE971" s="112">
        <f t="shared" si="54"/>
        <v>0</v>
      </c>
    </row>
    <row r="972" spans="1:83" hidden="1">
      <c r="A972" s="77" t="s">
        <v>95</v>
      </c>
      <c r="B972" s="67">
        <v>41796</v>
      </c>
      <c r="C972" s="68" t="s">
        <v>373</v>
      </c>
      <c r="D972" s="80"/>
      <c r="E972" s="89">
        <v>44</v>
      </c>
      <c r="F972" s="111"/>
      <c r="G972" s="111"/>
      <c r="H972" s="111"/>
      <c r="I972" s="111"/>
      <c r="J972" s="111"/>
      <c r="K972" s="111"/>
      <c r="L972" s="111"/>
      <c r="M972" s="111"/>
      <c r="N972" s="111"/>
      <c r="O972" s="89">
        <v>44</v>
      </c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111"/>
      <c r="BP972" s="111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  <c r="CB972" s="64"/>
      <c r="CC972" s="64"/>
      <c r="CD972" s="64"/>
      <c r="CE972" s="112">
        <f t="shared" si="54"/>
        <v>0</v>
      </c>
    </row>
    <row r="973" spans="1:83" hidden="1">
      <c r="A973" s="42" t="s">
        <v>9</v>
      </c>
      <c r="B973" s="67">
        <v>41796</v>
      </c>
      <c r="C973" s="99" t="s">
        <v>1018</v>
      </c>
      <c r="D973" s="116"/>
      <c r="E973" s="82">
        <v>15</v>
      </c>
      <c r="F973" s="111"/>
      <c r="G973" s="111"/>
      <c r="H973" s="111"/>
      <c r="I973" s="111"/>
      <c r="J973" s="111"/>
      <c r="K973" s="111"/>
      <c r="L973" s="82">
        <v>15</v>
      </c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  <c r="AA973" s="111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1"/>
      <c r="AM973" s="111"/>
      <c r="AN973" s="111"/>
      <c r="AO973" s="111"/>
      <c r="AP973" s="111"/>
      <c r="AQ973" s="111"/>
      <c r="AR973" s="111"/>
      <c r="AS973" s="111"/>
      <c r="AT973" s="111"/>
      <c r="AU973" s="111"/>
      <c r="AV973" s="111"/>
      <c r="AW973" s="111"/>
      <c r="AX973" s="111"/>
      <c r="AY973" s="111"/>
      <c r="AZ973" s="111"/>
      <c r="BA973" s="111"/>
      <c r="BB973" s="111"/>
      <c r="BC973" s="111"/>
      <c r="BD973" s="111"/>
      <c r="BE973" s="111"/>
      <c r="BF973" s="111"/>
      <c r="BG973" s="111"/>
      <c r="BH973" s="111"/>
      <c r="BI973" s="111"/>
      <c r="BJ973" s="111"/>
      <c r="BK973" s="111"/>
      <c r="BL973" s="111"/>
      <c r="BM973" s="111"/>
      <c r="BN973" s="111"/>
      <c r="BO973" s="111"/>
      <c r="BP973" s="111"/>
      <c r="BQ973" s="64"/>
      <c r="BR973" s="64"/>
      <c r="BS973" s="111"/>
      <c r="BT973" s="111"/>
      <c r="BU973" s="111"/>
      <c r="BV973" s="111"/>
      <c r="BW973" s="111"/>
      <c r="BX973" s="111"/>
      <c r="BY973" s="64"/>
      <c r="BZ973" s="64"/>
      <c r="CA973" s="64"/>
      <c r="CB973" s="64"/>
      <c r="CC973" s="64"/>
      <c r="CD973" s="64"/>
      <c r="CE973" s="112">
        <f t="shared" si="54"/>
        <v>0</v>
      </c>
    </row>
    <row r="974" spans="1:83" hidden="1">
      <c r="A974" s="42" t="s">
        <v>9</v>
      </c>
      <c r="B974" s="67">
        <v>41796</v>
      </c>
      <c r="C974" s="68" t="s">
        <v>1171</v>
      </c>
      <c r="D974" s="80"/>
      <c r="E974" s="73">
        <v>15.9</v>
      </c>
      <c r="F974" s="111"/>
      <c r="G974" s="111"/>
      <c r="H974" s="111"/>
      <c r="I974" s="111"/>
      <c r="J974" s="111"/>
      <c r="K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  <c r="AA974" s="111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1"/>
      <c r="AM974" s="111"/>
      <c r="AN974" s="111"/>
      <c r="AO974" s="111"/>
      <c r="AP974" s="111"/>
      <c r="AQ974" s="111"/>
      <c r="AR974" s="111"/>
      <c r="AS974" s="111"/>
      <c r="AT974" s="111"/>
      <c r="AU974" s="111"/>
      <c r="AV974" s="111"/>
      <c r="AW974" s="111"/>
      <c r="AX974" s="111"/>
      <c r="AY974" s="111"/>
      <c r="AZ974" s="111"/>
      <c r="BA974" s="111"/>
      <c r="BB974" s="111"/>
      <c r="BC974" s="111"/>
      <c r="BD974" s="111"/>
      <c r="BE974" s="111"/>
      <c r="BF974" s="111"/>
      <c r="BG974" s="111"/>
      <c r="BH974" s="111"/>
      <c r="BI974" s="111"/>
      <c r="BJ974" s="111"/>
      <c r="BK974" s="111"/>
      <c r="BL974" s="111"/>
      <c r="BM974" s="111"/>
      <c r="BN974" s="111"/>
      <c r="BO974" s="111"/>
      <c r="BP974" s="111"/>
      <c r="BQ974" s="64"/>
      <c r="BR974" s="64"/>
      <c r="BS974" s="111"/>
      <c r="BT974" s="111"/>
      <c r="BU974" s="111"/>
      <c r="BV974" s="111"/>
      <c r="BW974" s="111"/>
      <c r="BX974" s="111"/>
      <c r="BY974" s="69">
        <v>15.9</v>
      </c>
      <c r="BZ974" s="64"/>
      <c r="CA974" s="64"/>
      <c r="CB974" s="64"/>
      <c r="CC974" s="64"/>
      <c r="CD974" s="64"/>
      <c r="CE974" s="112">
        <f>E974-SUM(F974:BY974)</f>
        <v>0</v>
      </c>
    </row>
    <row r="975" spans="1:83" hidden="1">
      <c r="A975" s="42" t="s">
        <v>9</v>
      </c>
      <c r="B975" s="67">
        <v>41796</v>
      </c>
      <c r="C975" s="68" t="s">
        <v>1019</v>
      </c>
      <c r="D975" s="80" t="s">
        <v>1146</v>
      </c>
      <c r="E975" s="73">
        <v>-13.49</v>
      </c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  <c r="AA975" s="111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1"/>
      <c r="AM975" s="111"/>
      <c r="AN975" s="111"/>
      <c r="AO975" s="111"/>
      <c r="AP975" s="111"/>
      <c r="AQ975" s="111"/>
      <c r="AR975" s="111"/>
      <c r="AS975" s="111"/>
      <c r="AT975" s="111"/>
      <c r="AU975" s="111"/>
      <c r="AV975" s="111"/>
      <c r="AW975" s="111"/>
      <c r="AX975" s="111"/>
      <c r="AY975" s="111"/>
      <c r="AZ975" s="111"/>
      <c r="BA975" s="111"/>
      <c r="BB975" s="111"/>
      <c r="BC975" s="111"/>
      <c r="BD975" s="111"/>
      <c r="BE975" s="111"/>
      <c r="BF975" s="111"/>
      <c r="BG975" s="111"/>
      <c r="BH975" s="111"/>
      <c r="BI975" s="111"/>
      <c r="BJ975" s="111"/>
      <c r="BK975" s="111"/>
      <c r="BL975" s="111"/>
      <c r="BM975" s="111"/>
      <c r="BN975" s="111"/>
      <c r="BO975" s="111"/>
      <c r="BP975" s="111"/>
      <c r="BQ975" s="64"/>
      <c r="BR975" s="64"/>
      <c r="BS975" s="111"/>
      <c r="BT975" s="111"/>
      <c r="BU975" s="111"/>
      <c r="BV975" s="73">
        <v>-13.49</v>
      </c>
      <c r="BW975" s="111"/>
      <c r="BX975" s="111"/>
      <c r="BY975" s="64"/>
      <c r="BZ975" s="64"/>
      <c r="CA975" s="64"/>
      <c r="CB975" s="64"/>
      <c r="CC975" s="64"/>
      <c r="CD975" s="64"/>
      <c r="CE975" s="112">
        <f t="shared" si="54"/>
        <v>0</v>
      </c>
    </row>
    <row r="976" spans="1:83" hidden="1">
      <c r="A976" s="39" t="s">
        <v>10</v>
      </c>
      <c r="B976" s="67">
        <v>41799</v>
      </c>
      <c r="C976" s="68" t="s">
        <v>82</v>
      </c>
      <c r="D976" s="80" t="s">
        <v>270</v>
      </c>
      <c r="E976" s="69">
        <v>-12</v>
      </c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  <c r="AA976" s="111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1"/>
      <c r="AM976" s="111"/>
      <c r="AN976" s="111"/>
      <c r="AO976" s="111"/>
      <c r="AP976" s="111"/>
      <c r="AQ976" s="111"/>
      <c r="AR976" s="111"/>
      <c r="AS976" s="111"/>
      <c r="AT976" s="111"/>
      <c r="AU976" s="111"/>
      <c r="AV976" s="111"/>
      <c r="AW976" s="111"/>
      <c r="AX976" s="111"/>
      <c r="AY976" s="111"/>
      <c r="AZ976" s="111"/>
      <c r="BA976" s="111"/>
      <c r="BB976" s="111"/>
      <c r="BC976" s="111"/>
      <c r="BD976" s="111"/>
      <c r="BE976" s="111"/>
      <c r="BF976" s="111"/>
      <c r="BG976" s="111"/>
      <c r="BH976" s="111"/>
      <c r="BI976" s="111"/>
      <c r="BJ976" s="111"/>
      <c r="BK976" s="111"/>
      <c r="BL976" s="111"/>
      <c r="BM976" s="111"/>
      <c r="BN976" s="111"/>
      <c r="BO976" s="64"/>
      <c r="BP976" s="64"/>
      <c r="BQ976" s="64"/>
      <c r="BR976" s="64"/>
      <c r="BS976" s="111"/>
      <c r="BT976" s="111"/>
      <c r="BU976" s="111"/>
      <c r="BV976" s="111"/>
      <c r="BW976" s="111"/>
      <c r="BX976" s="111"/>
      <c r="BY976" s="69">
        <v>-12</v>
      </c>
      <c r="BZ976" s="64"/>
      <c r="CA976" s="64"/>
      <c r="CB976" s="64"/>
      <c r="CC976" s="64"/>
      <c r="CD976" s="64"/>
      <c r="CE976" s="112">
        <f t="shared" si="54"/>
        <v>0</v>
      </c>
    </row>
    <row r="977" spans="1:83">
      <c r="A977" s="39" t="s">
        <v>10</v>
      </c>
      <c r="B977" s="67">
        <v>41799</v>
      </c>
      <c r="C977" s="68" t="s">
        <v>83</v>
      </c>
      <c r="D977" s="80" t="s">
        <v>271</v>
      </c>
      <c r="E977" s="69">
        <v>-3</v>
      </c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  <c r="AA977" s="111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1"/>
      <c r="AM977" s="111"/>
      <c r="AN977" s="111"/>
      <c r="AO977" s="111"/>
      <c r="AP977" s="111"/>
      <c r="AQ977" s="111"/>
      <c r="AR977" s="111"/>
      <c r="AS977" s="111"/>
      <c r="AT977" s="111"/>
      <c r="AU977" s="111"/>
      <c r="AV977" s="111"/>
      <c r="AW977" s="111"/>
      <c r="AX977" s="111"/>
      <c r="AY977" s="111"/>
      <c r="AZ977" s="111"/>
      <c r="BA977" s="111"/>
      <c r="BB977" s="111"/>
      <c r="BC977" s="111"/>
      <c r="BD977" s="111"/>
      <c r="BE977" s="111"/>
      <c r="BF977" s="111"/>
      <c r="BG977" s="111"/>
      <c r="BH977" s="111"/>
      <c r="BI977" s="111"/>
      <c r="BJ977" s="111"/>
      <c r="BK977" s="111"/>
      <c r="BL977" s="111"/>
      <c r="BM977" s="111"/>
      <c r="BN977" s="111"/>
      <c r="BO977" s="73">
        <v>-3</v>
      </c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  <c r="CB977" s="64"/>
      <c r="CC977" s="64"/>
      <c r="CD977" s="64"/>
      <c r="CE977" s="112">
        <f t="shared" si="54"/>
        <v>0</v>
      </c>
    </row>
    <row r="978" spans="1:83" hidden="1">
      <c r="A978" s="39" t="s">
        <v>10</v>
      </c>
      <c r="B978" s="67">
        <v>41799</v>
      </c>
      <c r="C978" s="68" t="s">
        <v>84</v>
      </c>
      <c r="D978" s="80" t="s">
        <v>271</v>
      </c>
      <c r="E978" s="69">
        <v>-0.71</v>
      </c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  <c r="AA978" s="111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1"/>
      <c r="AM978" s="111"/>
      <c r="AN978" s="111"/>
      <c r="AO978" s="111"/>
      <c r="AP978" s="111"/>
      <c r="AQ978" s="111"/>
      <c r="AR978" s="111"/>
      <c r="AS978" s="111"/>
      <c r="AT978" s="111"/>
      <c r="AU978" s="111"/>
      <c r="AV978" s="111"/>
      <c r="AW978" s="111"/>
      <c r="AX978" s="111"/>
      <c r="AY978" s="111"/>
      <c r="AZ978" s="111"/>
      <c r="BA978" s="111"/>
      <c r="BB978" s="111"/>
      <c r="BC978" s="111"/>
      <c r="BD978" s="111"/>
      <c r="BE978" s="111"/>
      <c r="BF978" s="111"/>
      <c r="BG978" s="111"/>
      <c r="BH978" s="111"/>
      <c r="BI978" s="111"/>
      <c r="BJ978" s="111"/>
      <c r="BK978" s="111"/>
      <c r="BL978" s="111"/>
      <c r="BM978" s="111"/>
      <c r="BN978" s="111"/>
      <c r="BO978" s="64"/>
      <c r="BP978" s="64"/>
      <c r="BQ978" s="69">
        <v>-0.71</v>
      </c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  <c r="CB978" s="64"/>
      <c r="CC978" s="64"/>
      <c r="CD978" s="64"/>
      <c r="CE978" s="112">
        <f t="shared" si="54"/>
        <v>0</v>
      </c>
    </row>
    <row r="979" spans="1:83" hidden="1">
      <c r="A979" s="39" t="s">
        <v>10</v>
      </c>
      <c r="B979" s="67">
        <v>41799</v>
      </c>
      <c r="C979" s="68" t="s">
        <v>85</v>
      </c>
      <c r="D979" s="80" t="s">
        <v>271</v>
      </c>
      <c r="E979" s="69">
        <v>-0.37</v>
      </c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  <c r="AA979" s="111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1"/>
      <c r="AM979" s="111"/>
      <c r="AN979" s="111"/>
      <c r="AO979" s="111"/>
      <c r="AP979" s="111"/>
      <c r="AQ979" s="111"/>
      <c r="AR979" s="111"/>
      <c r="AS979" s="111"/>
      <c r="AT979" s="111"/>
      <c r="AU979" s="111"/>
      <c r="AV979" s="111"/>
      <c r="AW979" s="111"/>
      <c r="AX979" s="111"/>
      <c r="AY979" s="111"/>
      <c r="AZ979" s="111"/>
      <c r="BA979" s="111"/>
      <c r="BB979" s="111"/>
      <c r="BC979" s="111"/>
      <c r="BD979" s="111"/>
      <c r="BE979" s="111"/>
      <c r="BF979" s="111"/>
      <c r="BG979" s="111"/>
      <c r="BH979" s="111"/>
      <c r="BI979" s="111"/>
      <c r="BJ979" s="111"/>
      <c r="BK979" s="111"/>
      <c r="BL979" s="111"/>
      <c r="BM979" s="111"/>
      <c r="BN979" s="111"/>
      <c r="BO979" s="64"/>
      <c r="BP979" s="69">
        <v>-0.37</v>
      </c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112">
        <f t="shared" si="54"/>
        <v>0</v>
      </c>
    </row>
    <row r="980" spans="1:83" hidden="1">
      <c r="A980" s="42" t="s">
        <v>9</v>
      </c>
      <c r="B980" s="67">
        <v>41800</v>
      </c>
      <c r="C980" s="68" t="s">
        <v>117</v>
      </c>
      <c r="D980" s="133"/>
      <c r="E980" s="73">
        <v>4</v>
      </c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73">
        <v>4</v>
      </c>
      <c r="X980" s="111"/>
      <c r="Y980" s="111"/>
      <c r="Z980" s="111"/>
      <c r="AA980" s="111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1"/>
      <c r="AM980" s="111"/>
      <c r="AN980" s="111"/>
      <c r="AO980" s="111"/>
      <c r="AP980" s="111"/>
      <c r="AQ980" s="111"/>
      <c r="AR980" s="111"/>
      <c r="AS980" s="111"/>
      <c r="AT980" s="111"/>
      <c r="AU980" s="111"/>
      <c r="AV980" s="111"/>
      <c r="AW980" s="111"/>
      <c r="AX980" s="111"/>
      <c r="AY980" s="111"/>
      <c r="AZ980" s="111"/>
      <c r="BA980" s="111"/>
      <c r="BB980" s="111"/>
      <c r="BC980" s="111"/>
      <c r="BD980" s="111"/>
      <c r="BE980" s="111"/>
      <c r="BF980" s="111"/>
      <c r="BG980" s="111"/>
      <c r="BH980" s="111"/>
      <c r="BI980" s="111"/>
      <c r="BJ980" s="111"/>
      <c r="BK980" s="111"/>
      <c r="BL980" s="111"/>
      <c r="BM980" s="111"/>
      <c r="BN980" s="111"/>
      <c r="BO980" s="111"/>
      <c r="BP980" s="111"/>
      <c r="BQ980" s="111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112">
        <f t="shared" si="54"/>
        <v>0</v>
      </c>
    </row>
    <row r="981" spans="1:83" hidden="1">
      <c r="A981" s="42" t="s">
        <v>9</v>
      </c>
      <c r="B981" s="67">
        <v>41800</v>
      </c>
      <c r="C981" s="68" t="s">
        <v>99</v>
      </c>
      <c r="D981" s="133"/>
      <c r="E981" s="73">
        <v>13.5</v>
      </c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  <c r="AA981" s="111"/>
      <c r="AB981" s="73">
        <v>13.5</v>
      </c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1"/>
      <c r="AM981" s="111"/>
      <c r="AN981" s="111"/>
      <c r="AO981" s="111"/>
      <c r="AP981" s="111"/>
      <c r="AQ981" s="111"/>
      <c r="AR981" s="111"/>
      <c r="AS981" s="111"/>
      <c r="AT981" s="111"/>
      <c r="AU981" s="111"/>
      <c r="AV981" s="111"/>
      <c r="AW981" s="111"/>
      <c r="AX981" s="111"/>
      <c r="AY981" s="111"/>
      <c r="AZ981" s="111"/>
      <c r="BA981" s="111"/>
      <c r="BB981" s="111"/>
      <c r="BC981" s="111"/>
      <c r="BD981" s="111"/>
      <c r="BE981" s="111"/>
      <c r="BF981" s="111"/>
      <c r="BG981" s="111"/>
      <c r="BH981" s="111"/>
      <c r="BI981" s="111"/>
      <c r="BJ981" s="111"/>
      <c r="BK981" s="111"/>
      <c r="BL981" s="111"/>
      <c r="BM981" s="111"/>
      <c r="BN981" s="111"/>
      <c r="BO981" s="111"/>
      <c r="BP981" s="111"/>
      <c r="BQ981" s="111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112">
        <f t="shared" si="54"/>
        <v>0</v>
      </c>
    </row>
    <row r="982" spans="1:83" hidden="1">
      <c r="A982" s="77" t="s">
        <v>95</v>
      </c>
      <c r="B982" s="67">
        <v>41800</v>
      </c>
      <c r="C982" s="68" t="s">
        <v>809</v>
      </c>
      <c r="D982" s="80"/>
      <c r="E982" s="89">
        <v>40</v>
      </c>
      <c r="F982" s="111"/>
      <c r="G982" s="111"/>
      <c r="H982" s="111"/>
      <c r="I982" s="111"/>
      <c r="J982" s="111"/>
      <c r="K982" s="111"/>
      <c r="L982" s="111"/>
      <c r="M982" s="111"/>
      <c r="N982" s="111"/>
      <c r="O982" s="89">
        <v>40</v>
      </c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  <c r="AA982" s="111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1"/>
      <c r="AM982" s="111"/>
      <c r="AN982" s="111"/>
      <c r="AO982" s="111"/>
      <c r="AP982" s="111"/>
      <c r="AQ982" s="111"/>
      <c r="AR982" s="111"/>
      <c r="AS982" s="111"/>
      <c r="AT982" s="111"/>
      <c r="AU982" s="111"/>
      <c r="AV982" s="111"/>
      <c r="AW982" s="111"/>
      <c r="AX982" s="111"/>
      <c r="AY982" s="111"/>
      <c r="AZ982" s="111"/>
      <c r="BA982" s="111"/>
      <c r="BB982" s="111"/>
      <c r="BC982" s="111"/>
      <c r="BD982" s="111"/>
      <c r="BE982" s="111"/>
      <c r="BF982" s="111"/>
      <c r="BG982" s="111"/>
      <c r="BH982" s="111"/>
      <c r="BI982" s="111"/>
      <c r="BJ982" s="111"/>
      <c r="BK982" s="111"/>
      <c r="BL982" s="111"/>
      <c r="BM982" s="111"/>
      <c r="BN982" s="111"/>
      <c r="BO982" s="111"/>
      <c r="BP982" s="111"/>
      <c r="BQ982" s="111"/>
      <c r="BR982" s="64"/>
      <c r="BS982" s="64"/>
      <c r="BT982" s="64"/>
      <c r="BU982" s="64"/>
      <c r="BV982" s="64"/>
      <c r="BW982" s="64"/>
      <c r="BX982" s="64"/>
      <c r="BY982" s="64"/>
      <c r="BZ982" s="64"/>
      <c r="CA982" s="64"/>
      <c r="CB982" s="64"/>
      <c r="CC982" s="64"/>
      <c r="CD982" s="64"/>
      <c r="CE982" s="112">
        <f t="shared" si="54"/>
        <v>0</v>
      </c>
    </row>
    <row r="983" spans="1:83" hidden="1">
      <c r="A983" s="42" t="s">
        <v>9</v>
      </c>
      <c r="B983" s="67">
        <v>41801</v>
      </c>
      <c r="C983" s="68" t="s">
        <v>1020</v>
      </c>
      <c r="D983" s="133"/>
      <c r="E983" s="73">
        <v>74.099999999999994</v>
      </c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Z983" s="73">
        <v>74.099999999999994</v>
      </c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1"/>
      <c r="AM983" s="111"/>
      <c r="AN983" s="111"/>
      <c r="AO983" s="111"/>
      <c r="AP983" s="111"/>
      <c r="AQ983" s="111"/>
      <c r="AR983" s="111"/>
      <c r="AS983" s="111"/>
      <c r="AT983" s="111"/>
      <c r="AU983" s="111"/>
      <c r="AV983" s="111"/>
      <c r="AW983" s="111"/>
      <c r="AX983" s="111"/>
      <c r="AY983" s="111"/>
      <c r="AZ983" s="111"/>
      <c r="BA983" s="111"/>
      <c r="BB983" s="111"/>
      <c r="BC983" s="111"/>
      <c r="BD983" s="111"/>
      <c r="BE983" s="111"/>
      <c r="BF983" s="111"/>
      <c r="BG983" s="111"/>
      <c r="BH983" s="111"/>
      <c r="BI983" s="111"/>
      <c r="BJ983" s="111"/>
      <c r="BK983" s="111"/>
      <c r="BL983" s="111"/>
      <c r="BM983" s="111"/>
      <c r="BN983" s="111"/>
      <c r="BO983" s="111"/>
      <c r="BP983" s="111"/>
      <c r="BQ983" s="111"/>
      <c r="BR983" s="111"/>
      <c r="BS983" s="111"/>
      <c r="BT983" s="111"/>
      <c r="BU983" s="111"/>
      <c r="BV983" s="111"/>
      <c r="BW983" s="111"/>
      <c r="BX983" s="111"/>
      <c r="BY983" s="111"/>
      <c r="BZ983" s="111"/>
      <c r="CA983" s="111"/>
      <c r="CB983" s="111"/>
      <c r="CC983" s="111"/>
      <c r="CD983" s="111"/>
      <c r="CE983" s="112">
        <f t="shared" si="54"/>
        <v>0</v>
      </c>
    </row>
    <row r="984" spans="1:83" hidden="1">
      <c r="A984" s="42" t="s">
        <v>9</v>
      </c>
      <c r="B984" s="67">
        <v>41801</v>
      </c>
      <c r="C984" s="68" t="s">
        <v>1021</v>
      </c>
      <c r="D984" s="133"/>
      <c r="E984" s="73">
        <v>-100</v>
      </c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  <c r="AA984" s="111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1"/>
      <c r="AM984" s="111"/>
      <c r="AN984" s="111"/>
      <c r="AO984" s="111"/>
      <c r="AP984" s="111"/>
      <c r="AQ984" s="111"/>
      <c r="AR984" s="111"/>
      <c r="AS984" s="111"/>
      <c r="AT984" s="111"/>
      <c r="AU984" s="111"/>
      <c r="AV984" s="111"/>
      <c r="AW984" s="111"/>
      <c r="AX984" s="111"/>
      <c r="AY984" s="111"/>
      <c r="AZ984" s="111"/>
      <c r="BA984" s="111"/>
      <c r="BB984" s="73">
        <v>-100</v>
      </c>
      <c r="BC984" s="111"/>
      <c r="BD984" s="111"/>
      <c r="BE984" s="111"/>
      <c r="BF984" s="111"/>
      <c r="BG984" s="111"/>
      <c r="BH984" s="111"/>
      <c r="BI984" s="111"/>
      <c r="BJ984" s="111"/>
      <c r="BK984" s="111"/>
      <c r="BL984" s="111"/>
      <c r="BM984" s="111"/>
      <c r="BN984" s="111"/>
      <c r="BO984" s="111"/>
      <c r="BP984" s="111"/>
      <c r="BQ984" s="111"/>
      <c r="BR984" s="111"/>
      <c r="BS984" s="111"/>
      <c r="BT984" s="111"/>
      <c r="BU984" s="111"/>
      <c r="BV984" s="111"/>
      <c r="BW984" s="111"/>
      <c r="BX984" s="111"/>
      <c r="BY984" s="111"/>
      <c r="BZ984" s="111"/>
      <c r="CA984" s="111"/>
      <c r="CB984" s="111"/>
      <c r="CC984" s="111"/>
      <c r="CD984" s="111"/>
      <c r="CE984" s="112">
        <f t="shared" si="54"/>
        <v>0</v>
      </c>
    </row>
    <row r="985" spans="1:83" hidden="1">
      <c r="A985" s="42" t="s">
        <v>9</v>
      </c>
      <c r="B985" s="67">
        <v>41802</v>
      </c>
      <c r="C985" s="68" t="s">
        <v>1022</v>
      </c>
      <c r="D985" s="80" t="s">
        <v>1147</v>
      </c>
      <c r="E985" s="73">
        <v>-6.1</v>
      </c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  <c r="AA985" s="111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73">
        <v>-6.1</v>
      </c>
      <c r="AM985" s="111"/>
      <c r="AN985" s="111"/>
      <c r="AO985" s="111"/>
      <c r="AP985" s="111"/>
      <c r="AQ985" s="111"/>
      <c r="AR985" s="111"/>
      <c r="AS985" s="111"/>
      <c r="AT985" s="111"/>
      <c r="AU985" s="111"/>
      <c r="AV985" s="111"/>
      <c r="AW985" s="111"/>
      <c r="AX985" s="111"/>
      <c r="AY985" s="111"/>
      <c r="AZ985" s="111"/>
      <c r="BA985" s="111"/>
      <c r="BB985" s="111"/>
      <c r="BC985" s="111"/>
      <c r="BD985" s="111"/>
      <c r="BE985" s="111"/>
      <c r="BF985" s="111"/>
      <c r="BG985" s="111"/>
      <c r="BH985" s="111"/>
      <c r="BI985" s="111"/>
      <c r="BJ985" s="111"/>
      <c r="BK985" s="111"/>
      <c r="BL985" s="111"/>
      <c r="BM985" s="111"/>
      <c r="BN985" s="111"/>
      <c r="BO985" s="111"/>
      <c r="BP985" s="111"/>
      <c r="BQ985" s="111"/>
      <c r="BR985" s="111"/>
      <c r="BS985" s="111"/>
      <c r="BT985" s="111"/>
      <c r="BU985" s="111"/>
      <c r="BV985" s="111"/>
      <c r="BW985" s="111"/>
      <c r="BX985" s="111"/>
      <c r="BY985" s="111"/>
      <c r="BZ985" s="111"/>
      <c r="CA985" s="111"/>
      <c r="CB985" s="111"/>
      <c r="CC985" s="111"/>
      <c r="CD985" s="111"/>
      <c r="CE985" s="112">
        <f t="shared" si="54"/>
        <v>0</v>
      </c>
    </row>
    <row r="986" spans="1:83" hidden="1">
      <c r="A986" s="42" t="s">
        <v>9</v>
      </c>
      <c r="B986" s="67">
        <v>41802</v>
      </c>
      <c r="C986" s="68" t="s">
        <v>1023</v>
      </c>
      <c r="D986" s="80" t="s">
        <v>1148</v>
      </c>
      <c r="E986" s="73">
        <v>-241.79</v>
      </c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  <c r="AA986" s="111"/>
      <c r="AB986" s="111"/>
      <c r="AC986" s="111"/>
      <c r="AD986" s="111"/>
      <c r="AE986" s="111"/>
      <c r="AF986" s="111"/>
      <c r="AG986" s="111"/>
      <c r="AH986" s="111"/>
      <c r="AI986" s="111"/>
      <c r="AJ986" s="111"/>
      <c r="AK986" s="111"/>
      <c r="AL986" s="111"/>
      <c r="AM986" s="111"/>
      <c r="AN986" s="111"/>
      <c r="AO986" s="111"/>
      <c r="AP986" s="111"/>
      <c r="AQ986" s="111"/>
      <c r="AR986" s="111"/>
      <c r="AS986" s="111"/>
      <c r="AT986" s="111"/>
      <c r="AU986" s="111"/>
      <c r="AV986" s="111"/>
      <c r="AW986" s="111"/>
      <c r="AX986" s="111"/>
      <c r="AY986" s="111"/>
      <c r="AZ986" s="111"/>
      <c r="BA986" s="111"/>
      <c r="BB986" s="73">
        <v>-241.79</v>
      </c>
      <c r="BC986" s="111"/>
      <c r="BD986" s="111"/>
      <c r="BE986" s="111"/>
      <c r="BF986" s="111"/>
      <c r="BG986" s="111"/>
      <c r="BH986" s="111"/>
      <c r="BI986" s="111"/>
      <c r="BJ986" s="111"/>
      <c r="BK986" s="111"/>
      <c r="BL986" s="111"/>
      <c r="BM986" s="111"/>
      <c r="BN986" s="111"/>
      <c r="BO986" s="111"/>
      <c r="BP986" s="111"/>
      <c r="BQ986" s="111"/>
      <c r="BR986" s="111"/>
      <c r="BS986" s="111"/>
      <c r="BT986" s="111"/>
      <c r="BU986" s="111"/>
      <c r="BV986" s="111"/>
      <c r="BW986" s="111"/>
      <c r="BX986" s="111"/>
      <c r="BY986" s="111"/>
      <c r="BZ986" s="111"/>
      <c r="CA986" s="111"/>
      <c r="CB986" s="111"/>
      <c r="CC986" s="111"/>
      <c r="CD986" s="111"/>
      <c r="CE986" s="112">
        <f t="shared" si="54"/>
        <v>0</v>
      </c>
    </row>
    <row r="987" spans="1:83" hidden="1">
      <c r="A987" s="42" t="s">
        <v>9</v>
      </c>
      <c r="B987" s="67">
        <v>41802</v>
      </c>
      <c r="C987" s="68" t="s">
        <v>1024</v>
      </c>
      <c r="D987" s="80" t="s">
        <v>1149</v>
      </c>
      <c r="E987" s="73">
        <v>-32.5</v>
      </c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  <c r="AA987" s="111"/>
      <c r="AB987" s="111"/>
      <c r="AC987" s="111"/>
      <c r="AD987" s="111"/>
      <c r="AE987" s="111"/>
      <c r="AF987" s="111"/>
      <c r="AG987" s="111"/>
      <c r="AH987" s="111"/>
      <c r="AI987" s="111"/>
      <c r="AJ987" s="111"/>
      <c r="AK987" s="111"/>
      <c r="AL987" s="73">
        <v>-32.5</v>
      </c>
      <c r="AM987" s="111"/>
      <c r="AN987" s="111"/>
      <c r="AO987" s="111"/>
      <c r="AP987" s="111"/>
      <c r="AQ987" s="111"/>
      <c r="AR987" s="111"/>
      <c r="AS987" s="111"/>
      <c r="AT987" s="111"/>
      <c r="AU987" s="111"/>
      <c r="AV987" s="111"/>
      <c r="AW987" s="111"/>
      <c r="AX987" s="111"/>
      <c r="AY987" s="111"/>
      <c r="AZ987" s="111"/>
      <c r="BA987" s="111"/>
      <c r="BB987" s="111"/>
      <c r="BC987" s="111"/>
      <c r="BD987" s="111"/>
      <c r="BE987" s="111"/>
      <c r="BF987" s="111"/>
      <c r="BG987" s="111"/>
      <c r="BH987" s="111"/>
      <c r="BI987" s="111"/>
      <c r="BJ987" s="111"/>
      <c r="BK987" s="111"/>
      <c r="BL987" s="111"/>
      <c r="BM987" s="111"/>
      <c r="BN987" s="111"/>
      <c r="BO987" s="111"/>
      <c r="BP987" s="111"/>
      <c r="BQ987" s="111"/>
      <c r="BR987" s="111"/>
      <c r="BS987" s="111"/>
      <c r="BT987" s="111"/>
      <c r="BU987" s="111"/>
      <c r="BV987" s="111"/>
      <c r="BW987" s="111"/>
      <c r="BX987" s="111"/>
      <c r="BY987" s="111"/>
      <c r="BZ987" s="111"/>
      <c r="CA987" s="111"/>
      <c r="CB987" s="111"/>
      <c r="CC987" s="111"/>
      <c r="CD987" s="111"/>
      <c r="CE987" s="112">
        <f t="shared" si="54"/>
        <v>0</v>
      </c>
    </row>
    <row r="988" spans="1:83" hidden="1">
      <c r="A988" s="42" t="s">
        <v>9</v>
      </c>
      <c r="B988" s="67">
        <v>41802</v>
      </c>
      <c r="C988" s="68" t="s">
        <v>776</v>
      </c>
      <c r="D988" s="80" t="s">
        <v>1150</v>
      </c>
      <c r="E988" s="73">
        <v>-12.1</v>
      </c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  <c r="AA988" s="111"/>
      <c r="AB988" s="111"/>
      <c r="AC988" s="111"/>
      <c r="AD988" s="111"/>
      <c r="AE988" s="111"/>
      <c r="AF988" s="111"/>
      <c r="AG988" s="111"/>
      <c r="AH988" s="111"/>
      <c r="AI988" s="111"/>
      <c r="AJ988" s="111"/>
      <c r="AK988" s="111"/>
      <c r="AL988" s="111"/>
      <c r="AM988" s="111"/>
      <c r="AN988" s="111"/>
      <c r="AO988" s="111"/>
      <c r="AP988" s="111"/>
      <c r="AQ988" s="111"/>
      <c r="AR988" s="111"/>
      <c r="AS988" s="111"/>
      <c r="AT988" s="111"/>
      <c r="AU988" s="111"/>
      <c r="AV988" s="111"/>
      <c r="AW988" s="111"/>
      <c r="AX988" s="111"/>
      <c r="AY988" s="111"/>
      <c r="AZ988" s="111"/>
      <c r="BA988" s="111"/>
      <c r="BB988" s="111"/>
      <c r="BC988" s="111"/>
      <c r="BD988" s="111"/>
      <c r="BE988" s="111"/>
      <c r="BF988" s="111"/>
      <c r="BG988" s="111"/>
      <c r="BH988" s="111"/>
      <c r="BI988" s="111"/>
      <c r="BJ988" s="111"/>
      <c r="BK988" s="111"/>
      <c r="BL988" s="73">
        <v>-12.1</v>
      </c>
      <c r="BM988" s="111"/>
      <c r="BN988" s="111"/>
      <c r="BO988" s="111"/>
      <c r="BP988" s="111"/>
      <c r="BQ988" s="111"/>
      <c r="BR988" s="111"/>
      <c r="BS988" s="111"/>
      <c r="BT988" s="111"/>
      <c r="BU988" s="111"/>
      <c r="BV988" s="111"/>
      <c r="BW988" s="111"/>
      <c r="BX988" s="111"/>
      <c r="BY988" s="111"/>
      <c r="BZ988" s="111"/>
      <c r="CA988" s="111"/>
      <c r="CB988" s="111"/>
      <c r="CC988" s="111"/>
      <c r="CD988" s="111"/>
      <c r="CE988" s="112">
        <f t="shared" si="54"/>
        <v>0</v>
      </c>
    </row>
    <row r="989" spans="1:83" hidden="1">
      <c r="A989" s="42" t="s">
        <v>9</v>
      </c>
      <c r="B989" s="67">
        <v>41802</v>
      </c>
      <c r="C989" s="68" t="s">
        <v>1025</v>
      </c>
      <c r="D989" s="80" t="s">
        <v>1151</v>
      </c>
      <c r="E989" s="73">
        <v>-10.5</v>
      </c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  <c r="AA989" s="111"/>
      <c r="AB989" s="111"/>
      <c r="AC989" s="111"/>
      <c r="AD989" s="111"/>
      <c r="AE989" s="111"/>
      <c r="AF989" s="111"/>
      <c r="AG989" s="111"/>
      <c r="AH989" s="111"/>
      <c r="AI989" s="111"/>
      <c r="AJ989" s="111"/>
      <c r="AK989" s="111"/>
      <c r="AL989" s="111"/>
      <c r="AM989" s="111"/>
      <c r="AN989" s="111"/>
      <c r="AO989" s="111"/>
      <c r="AP989" s="111"/>
      <c r="AQ989" s="111"/>
      <c r="AR989" s="111"/>
      <c r="AS989" s="111"/>
      <c r="AT989" s="111"/>
      <c r="AU989" s="111"/>
      <c r="AV989" s="111"/>
      <c r="AW989" s="111"/>
      <c r="AX989" s="111"/>
      <c r="AY989" s="111"/>
      <c r="AZ989" s="111"/>
      <c r="BA989" s="111"/>
      <c r="BB989" s="73">
        <v>-10.5</v>
      </c>
      <c r="BC989" s="111"/>
      <c r="BD989" s="111"/>
      <c r="BE989" s="111"/>
      <c r="BF989" s="111"/>
      <c r="BG989" s="111"/>
      <c r="BH989" s="111"/>
      <c r="BI989" s="111"/>
      <c r="BJ989" s="111"/>
      <c r="BK989" s="111"/>
      <c r="BL989" s="111"/>
      <c r="BM989" s="111"/>
      <c r="BN989" s="111"/>
      <c r="BO989" s="111"/>
      <c r="BP989" s="111"/>
      <c r="BQ989" s="111"/>
      <c r="BR989" s="111"/>
      <c r="BS989" s="111"/>
      <c r="BT989" s="111"/>
      <c r="BU989" s="111"/>
      <c r="BV989" s="111"/>
      <c r="BW989" s="111"/>
      <c r="BX989" s="111"/>
      <c r="BY989" s="111"/>
      <c r="BZ989" s="111"/>
      <c r="CA989" s="111"/>
      <c r="CB989" s="111"/>
      <c r="CC989" s="111"/>
      <c r="CD989" s="111"/>
      <c r="CE989" s="112">
        <f t="shared" si="54"/>
        <v>0</v>
      </c>
    </row>
    <row r="990" spans="1:83" hidden="1">
      <c r="A990" s="42" t="s">
        <v>9</v>
      </c>
      <c r="B990" s="67">
        <v>41802</v>
      </c>
      <c r="C990" s="68" t="s">
        <v>1026</v>
      </c>
      <c r="D990" s="80" t="s">
        <v>1152</v>
      </c>
      <c r="E990" s="73">
        <v>-15.6</v>
      </c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  <c r="AA990" s="111"/>
      <c r="AB990" s="111"/>
      <c r="AC990" s="111"/>
      <c r="AD990" s="111"/>
      <c r="AE990" s="111"/>
      <c r="AF990" s="111"/>
      <c r="AG990" s="111"/>
      <c r="AH990" s="111"/>
      <c r="AI990" s="111"/>
      <c r="AJ990" s="111"/>
      <c r="AK990" s="111"/>
      <c r="AL990" s="111"/>
      <c r="AM990" s="111"/>
      <c r="AN990" s="111"/>
      <c r="AO990" s="111"/>
      <c r="AP990" s="111"/>
      <c r="AQ990" s="111"/>
      <c r="AR990" s="111"/>
      <c r="AS990" s="111"/>
      <c r="AT990" s="111"/>
      <c r="AU990" s="111"/>
      <c r="AV990" s="111"/>
      <c r="AW990" s="111"/>
      <c r="AX990" s="111"/>
      <c r="AY990" s="111"/>
      <c r="AZ990" s="111"/>
      <c r="BA990" s="111"/>
      <c r="BB990" s="73">
        <v>-15.6</v>
      </c>
      <c r="BC990" s="111"/>
      <c r="BD990" s="111"/>
      <c r="BE990" s="111"/>
      <c r="BF990" s="111"/>
      <c r="BG990" s="111"/>
      <c r="BH990" s="111"/>
      <c r="BI990" s="111"/>
      <c r="BJ990" s="111"/>
      <c r="BK990" s="111"/>
      <c r="BL990" s="111"/>
      <c r="BM990" s="111"/>
      <c r="BN990" s="111"/>
      <c r="BO990" s="111"/>
      <c r="BP990" s="111"/>
      <c r="BQ990" s="111"/>
      <c r="BR990" s="111"/>
      <c r="BS990" s="111"/>
      <c r="BT990" s="111"/>
      <c r="BU990" s="111"/>
      <c r="BV990" s="111"/>
      <c r="BW990" s="111"/>
      <c r="BX990" s="111"/>
      <c r="CE990" s="112">
        <f t="shared" si="54"/>
        <v>0</v>
      </c>
    </row>
    <row r="991" spans="1:83" hidden="1">
      <c r="A991" s="77" t="s">
        <v>95</v>
      </c>
      <c r="B991" s="67">
        <v>41803</v>
      </c>
      <c r="C991" s="68" t="s">
        <v>1015</v>
      </c>
      <c r="D991" s="80"/>
      <c r="E991" s="89">
        <v>30</v>
      </c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89">
        <v>30</v>
      </c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  <c r="AA991" s="111"/>
      <c r="AB991" s="111"/>
      <c r="AC991" s="111"/>
      <c r="AD991" s="111"/>
      <c r="AE991" s="111"/>
      <c r="AF991" s="111"/>
      <c r="AG991" s="111"/>
      <c r="AH991" s="111"/>
      <c r="AI991" s="111"/>
      <c r="AJ991" s="111"/>
      <c r="AK991" s="111"/>
      <c r="AL991" s="111"/>
      <c r="AM991" s="111"/>
      <c r="AN991" s="111"/>
      <c r="AO991" s="111"/>
      <c r="AP991" s="111"/>
      <c r="AQ991" s="111"/>
      <c r="AR991" s="111"/>
      <c r="AS991" s="111"/>
      <c r="AT991" s="111"/>
      <c r="AU991" s="111"/>
      <c r="AV991" s="111"/>
      <c r="AW991" s="111"/>
      <c r="AX991" s="111"/>
      <c r="AY991" s="111"/>
      <c r="AZ991" s="111"/>
      <c r="BA991" s="111"/>
      <c r="BB991" s="111"/>
      <c r="BC991" s="111"/>
      <c r="BD991" s="111"/>
      <c r="BE991" s="111"/>
      <c r="BF991" s="111"/>
      <c r="BG991" s="111"/>
      <c r="BH991" s="111"/>
      <c r="BI991" s="111"/>
      <c r="BJ991" s="111"/>
      <c r="BK991" s="111"/>
      <c r="BL991" s="111"/>
      <c r="BM991" s="111"/>
      <c r="BN991" s="111"/>
      <c r="BO991" s="111"/>
      <c r="BP991" s="111"/>
      <c r="BQ991" s="111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  <c r="CB991" s="64"/>
      <c r="CC991" s="64"/>
      <c r="CD991" s="64"/>
      <c r="CE991" s="112">
        <f t="shared" si="54"/>
        <v>0</v>
      </c>
    </row>
    <row r="992" spans="1:83" hidden="1">
      <c r="A992" s="39" t="s">
        <v>10</v>
      </c>
      <c r="B992" s="67">
        <v>41806</v>
      </c>
      <c r="C992" s="68" t="s">
        <v>182</v>
      </c>
      <c r="D992" s="80" t="s">
        <v>1153</v>
      </c>
      <c r="E992" s="69">
        <v>-14.5</v>
      </c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  <c r="AA992" s="111"/>
      <c r="AB992" s="111"/>
      <c r="AC992" s="111"/>
      <c r="AD992" s="111"/>
      <c r="AE992" s="111"/>
      <c r="AF992" s="111"/>
      <c r="AG992" s="111"/>
      <c r="AH992" s="111"/>
      <c r="AI992" s="111"/>
      <c r="AJ992" s="111"/>
      <c r="AK992" s="111"/>
      <c r="AL992" s="111"/>
      <c r="AM992" s="111"/>
      <c r="AN992" s="111"/>
      <c r="AO992" s="111"/>
      <c r="AP992" s="111"/>
      <c r="AQ992" s="111"/>
      <c r="AR992" s="111"/>
      <c r="AS992" s="111"/>
      <c r="AT992" s="111"/>
      <c r="AU992" s="111"/>
      <c r="AV992" s="111"/>
      <c r="AW992" s="111"/>
      <c r="AX992" s="111"/>
      <c r="AY992" s="111"/>
      <c r="AZ992" s="111"/>
      <c r="BA992" s="111"/>
      <c r="BB992" s="111"/>
      <c r="BC992" s="111"/>
      <c r="BD992" s="111"/>
      <c r="BE992" s="111"/>
      <c r="BF992" s="111"/>
      <c r="BG992" s="111"/>
      <c r="BH992" s="111"/>
      <c r="BI992" s="111"/>
      <c r="BJ992" s="111"/>
      <c r="BK992" s="111"/>
      <c r="BL992" s="111"/>
      <c r="BM992" s="111"/>
      <c r="BN992" s="111"/>
      <c r="BO992" s="111"/>
      <c r="BP992" s="111"/>
      <c r="BQ992" s="111"/>
      <c r="BR992" s="64"/>
      <c r="BS992" s="64"/>
      <c r="BT992" s="64"/>
      <c r="BU992" s="64"/>
      <c r="BV992" s="69">
        <v>-14.5</v>
      </c>
      <c r="BW992" s="64"/>
      <c r="BX992" s="64"/>
      <c r="BY992" s="64"/>
      <c r="BZ992" s="64"/>
      <c r="CA992" s="64"/>
      <c r="CB992" s="64"/>
      <c r="CC992" s="64"/>
      <c r="CD992" s="64"/>
      <c r="CE992" s="112">
        <f t="shared" si="54"/>
        <v>0</v>
      </c>
    </row>
    <row r="993" spans="1:83" ht="15.75" thickBot="1">
      <c r="A993" s="39" t="s">
        <v>10</v>
      </c>
      <c r="B993" s="67">
        <v>41806</v>
      </c>
      <c r="C993" s="68" t="s">
        <v>688</v>
      </c>
      <c r="D993" s="80"/>
      <c r="E993" s="69">
        <v>16.079999999999998</v>
      </c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  <c r="AA993" s="111"/>
      <c r="AB993" s="111"/>
      <c r="AC993" s="111"/>
      <c r="AD993" s="111"/>
      <c r="AE993" s="111"/>
      <c r="AF993" s="111"/>
      <c r="AG993" s="111"/>
      <c r="AH993" s="111"/>
      <c r="AI993" s="111"/>
      <c r="AJ993" s="111"/>
      <c r="AK993" s="111"/>
      <c r="AL993" s="111"/>
      <c r="AM993" s="111"/>
      <c r="AN993" s="111"/>
      <c r="AO993" s="111"/>
      <c r="AP993" s="111"/>
      <c r="AQ993" s="111"/>
      <c r="AR993" s="111"/>
      <c r="AS993" s="111"/>
      <c r="AT993" s="111"/>
      <c r="AU993" s="111"/>
      <c r="AV993" s="111"/>
      <c r="AW993" s="111"/>
      <c r="AX993" s="111"/>
      <c r="AY993" s="111"/>
      <c r="AZ993" s="111"/>
      <c r="BA993" s="111"/>
      <c r="BB993" s="111"/>
      <c r="BC993" s="111"/>
      <c r="BD993" s="111"/>
      <c r="BE993" s="111"/>
      <c r="BF993" s="111"/>
      <c r="BG993" s="111"/>
      <c r="BH993" s="111"/>
      <c r="BI993" s="111"/>
      <c r="BJ993" s="111"/>
      <c r="BK993" s="111"/>
      <c r="BL993" s="111"/>
      <c r="BM993" s="111"/>
      <c r="BN993" s="111"/>
      <c r="BO993" s="73">
        <v>3</v>
      </c>
      <c r="BP993" s="73">
        <v>0.37</v>
      </c>
      <c r="BQ993" s="73">
        <v>0.71</v>
      </c>
      <c r="BR993" s="64"/>
      <c r="BS993" s="64"/>
      <c r="BT993" s="64"/>
      <c r="BU993" s="64"/>
      <c r="BV993" s="64"/>
      <c r="BW993" s="64"/>
      <c r="BX993" s="64"/>
      <c r="BY993" s="69">
        <v>12</v>
      </c>
      <c r="BZ993" s="64"/>
      <c r="CA993" s="64"/>
      <c r="CB993" s="64"/>
      <c r="CC993" s="64"/>
      <c r="CD993" s="64"/>
      <c r="CE993" s="112">
        <f t="shared" si="54"/>
        <v>0</v>
      </c>
    </row>
    <row r="994" spans="1:83" ht="15.75" hidden="1" thickBot="1">
      <c r="A994" s="42" t="s">
        <v>9</v>
      </c>
      <c r="B994" s="67">
        <v>41806</v>
      </c>
      <c r="C994" s="68" t="s">
        <v>1035</v>
      </c>
      <c r="D994" s="133"/>
      <c r="E994" s="73">
        <v>2</v>
      </c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73">
        <v>2</v>
      </c>
      <c r="AA994" s="111"/>
      <c r="AB994" s="111"/>
      <c r="AC994" s="111"/>
      <c r="AD994" s="111"/>
      <c r="AE994" s="111"/>
      <c r="AF994" s="111"/>
      <c r="AG994" s="111"/>
      <c r="AH994" s="111"/>
      <c r="AI994" s="111"/>
      <c r="AJ994" s="111"/>
      <c r="AK994" s="111"/>
      <c r="AL994" s="111"/>
      <c r="AM994" s="111"/>
      <c r="AN994" s="111"/>
      <c r="AO994" s="111"/>
      <c r="AP994" s="111"/>
      <c r="AQ994" s="111"/>
      <c r="AR994" s="111"/>
      <c r="AS994" s="111"/>
      <c r="AT994" s="111"/>
      <c r="AU994" s="111"/>
      <c r="AV994" s="111"/>
      <c r="AW994" s="111"/>
      <c r="AX994" s="111"/>
      <c r="AY994" s="111"/>
      <c r="AZ994" s="111"/>
      <c r="BA994" s="111"/>
      <c r="BB994" s="111"/>
      <c r="BC994" s="111"/>
      <c r="BD994" s="111"/>
      <c r="BE994" s="111"/>
      <c r="BF994" s="111"/>
      <c r="BG994" s="111"/>
      <c r="BH994" s="111"/>
      <c r="BI994" s="111"/>
      <c r="BJ994" s="111"/>
      <c r="BK994" s="111"/>
      <c r="BL994" s="111"/>
      <c r="BM994" s="111"/>
      <c r="BN994" s="111"/>
      <c r="BO994" s="111"/>
      <c r="BP994" s="111"/>
      <c r="BQ994" s="111"/>
      <c r="BR994" s="111"/>
      <c r="BS994" s="111"/>
      <c r="BT994" s="111"/>
      <c r="BU994" s="111"/>
      <c r="BV994" s="111"/>
      <c r="BW994" s="111"/>
      <c r="BX994" s="111"/>
      <c r="BY994" s="111"/>
      <c r="BZ994" s="111"/>
      <c r="CA994" s="111"/>
      <c r="CB994" s="111"/>
      <c r="CC994" s="111"/>
      <c r="CD994" s="111"/>
      <c r="CE994" s="112">
        <f t="shared" si="54"/>
        <v>0</v>
      </c>
    </row>
    <row r="995" spans="1:83" ht="15.75" hidden="1" thickBot="1">
      <c r="A995" s="42" t="s">
        <v>9</v>
      </c>
      <c r="B995" s="67">
        <v>41806</v>
      </c>
      <c r="C995" s="68" t="s">
        <v>1027</v>
      </c>
      <c r="D995" s="133"/>
      <c r="E995" s="73">
        <v>6</v>
      </c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73">
        <v>6</v>
      </c>
      <c r="AA995" s="111"/>
      <c r="AB995" s="111"/>
      <c r="AC995" s="111"/>
      <c r="AD995" s="111"/>
      <c r="AE995" s="111"/>
      <c r="AF995" s="111"/>
      <c r="AG995" s="111"/>
      <c r="AH995" s="111"/>
      <c r="AI995" s="111"/>
      <c r="AJ995" s="111"/>
      <c r="AK995" s="111"/>
      <c r="AL995" s="111"/>
      <c r="AM995" s="111"/>
      <c r="AN995" s="111"/>
      <c r="AO995" s="111"/>
      <c r="AP995" s="111"/>
      <c r="AQ995" s="111"/>
      <c r="AR995" s="111"/>
      <c r="AS995" s="111"/>
      <c r="AT995" s="111"/>
      <c r="AU995" s="111"/>
      <c r="AV995" s="111"/>
      <c r="AW995" s="111"/>
      <c r="AX995" s="111"/>
      <c r="AY995" s="111"/>
      <c r="AZ995" s="111"/>
      <c r="BA995" s="111"/>
      <c r="BB995" s="111"/>
      <c r="BC995" s="111"/>
      <c r="BD995" s="111"/>
      <c r="BE995" s="111"/>
      <c r="BF995" s="111"/>
      <c r="BG995" s="111"/>
      <c r="BH995" s="111"/>
      <c r="BI995" s="111"/>
      <c r="BJ995" s="111"/>
      <c r="BK995" s="111"/>
      <c r="BL995" s="111"/>
      <c r="BM995" s="111"/>
      <c r="BN995" s="111"/>
      <c r="BO995" s="111"/>
      <c r="BP995" s="111"/>
      <c r="BQ995" s="111"/>
      <c r="BR995" s="111"/>
      <c r="BS995" s="111"/>
      <c r="BT995" s="111"/>
      <c r="BU995" s="111"/>
      <c r="BV995" s="111"/>
      <c r="BW995" s="111"/>
      <c r="BX995" s="111"/>
      <c r="BY995" s="111"/>
      <c r="BZ995" s="111"/>
      <c r="CA995" s="111"/>
      <c r="CB995" s="111"/>
      <c r="CC995" s="111"/>
      <c r="CD995" s="111"/>
      <c r="CE995" s="112">
        <f t="shared" si="54"/>
        <v>0</v>
      </c>
    </row>
    <row r="996" spans="1:83" ht="15.75" hidden="1" thickBot="1">
      <c r="A996" s="42" t="s">
        <v>9</v>
      </c>
      <c r="B996" s="67">
        <v>41806</v>
      </c>
      <c r="C996" s="68" t="s">
        <v>1028</v>
      </c>
      <c r="D996" s="80" t="s">
        <v>1154</v>
      </c>
      <c r="E996" s="73">
        <v>-25</v>
      </c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  <c r="AA996" s="111"/>
      <c r="AB996" s="111"/>
      <c r="AC996" s="111"/>
      <c r="AD996" s="111"/>
      <c r="AE996" s="111"/>
      <c r="AF996" s="111"/>
      <c r="AG996" s="111"/>
      <c r="AH996" s="111"/>
      <c r="AI996" s="111"/>
      <c r="AJ996" s="111"/>
      <c r="AK996" s="111"/>
      <c r="AL996" s="111"/>
      <c r="AM996" s="111"/>
      <c r="AN996" s="111"/>
      <c r="AO996" s="111"/>
      <c r="AP996" s="111"/>
      <c r="AQ996" s="111"/>
      <c r="AR996" s="111"/>
      <c r="AS996" s="111"/>
      <c r="AT996" s="111"/>
      <c r="AU996" s="111"/>
      <c r="AV996" s="111"/>
      <c r="AW996" s="111"/>
      <c r="AX996" s="111"/>
      <c r="AY996" s="111"/>
      <c r="AZ996" s="111"/>
      <c r="BA996" s="111"/>
      <c r="BB996" s="111"/>
      <c r="BC996" s="111"/>
      <c r="BD996" s="111"/>
      <c r="BE996" s="111"/>
      <c r="BF996" s="111"/>
      <c r="BG996" s="111"/>
      <c r="BH996" s="111"/>
      <c r="BI996" s="111"/>
      <c r="BJ996" s="111"/>
      <c r="BK996" s="111"/>
      <c r="BL996" s="73">
        <v>-25</v>
      </c>
      <c r="BM996" s="111"/>
      <c r="BN996" s="111"/>
      <c r="BO996" s="111"/>
      <c r="BP996" s="111"/>
      <c r="BQ996" s="111"/>
      <c r="BR996" s="111"/>
      <c r="BS996" s="111"/>
      <c r="BT996" s="111"/>
      <c r="BU996" s="111"/>
      <c r="BV996" s="111"/>
      <c r="BW996" s="111"/>
      <c r="BX996" s="111"/>
      <c r="BY996" s="111"/>
      <c r="BZ996" s="111"/>
      <c r="CA996" s="111"/>
      <c r="CB996" s="111"/>
      <c r="CC996" s="111"/>
      <c r="CD996" s="111"/>
      <c r="CE996" s="112">
        <f t="shared" si="54"/>
        <v>0</v>
      </c>
    </row>
    <row r="997" spans="1:83" ht="15.75" hidden="1" thickBot="1">
      <c r="A997" s="42" t="s">
        <v>9</v>
      </c>
      <c r="B997" s="67">
        <v>41806</v>
      </c>
      <c r="C997" s="68" t="s">
        <v>1029</v>
      </c>
      <c r="D997" s="133"/>
      <c r="E997" s="73">
        <v>100</v>
      </c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  <c r="AA997" s="111"/>
      <c r="AB997" s="111"/>
      <c r="AC997" s="111"/>
      <c r="AD997" s="111"/>
      <c r="AE997" s="111"/>
      <c r="AF997" s="111"/>
      <c r="AG997" s="111"/>
      <c r="AH997" s="111"/>
      <c r="AI997" s="111"/>
      <c r="AJ997" s="111"/>
      <c r="AK997" s="111"/>
      <c r="AL997" s="111"/>
      <c r="AM997" s="111"/>
      <c r="AN997" s="111"/>
      <c r="AO997" s="111"/>
      <c r="AP997" s="111"/>
      <c r="AQ997" s="111"/>
      <c r="AR997" s="111"/>
      <c r="AS997" s="111"/>
      <c r="AT997" s="111"/>
      <c r="AU997" s="111"/>
      <c r="AV997" s="111"/>
      <c r="AW997" s="111"/>
      <c r="AX997" s="111"/>
      <c r="AY997" s="111"/>
      <c r="AZ997" s="111"/>
      <c r="BA997" s="111"/>
      <c r="BB997" s="73">
        <v>100</v>
      </c>
      <c r="BC997" s="111"/>
      <c r="BD997" s="111"/>
      <c r="BE997" s="111"/>
      <c r="BF997" s="111"/>
      <c r="BG997" s="111"/>
      <c r="BH997" s="111"/>
      <c r="BI997" s="111"/>
      <c r="BJ997" s="111"/>
      <c r="BK997" s="111"/>
      <c r="BL997" s="111"/>
      <c r="BM997" s="111"/>
      <c r="BN997" s="111"/>
      <c r="BO997" s="111"/>
      <c r="BP997" s="111"/>
      <c r="BQ997" s="111"/>
      <c r="BR997" s="111"/>
      <c r="BS997" s="111"/>
      <c r="BT997" s="111"/>
      <c r="BU997" s="111"/>
      <c r="BV997" s="111"/>
      <c r="BW997" s="111"/>
      <c r="BX997" s="111"/>
      <c r="BY997" s="111"/>
      <c r="BZ997" s="111"/>
      <c r="CA997" s="111"/>
      <c r="CB997" s="111"/>
      <c r="CC997" s="111"/>
      <c r="CD997" s="111"/>
      <c r="CE997" s="112">
        <f t="shared" si="54"/>
        <v>0</v>
      </c>
    </row>
    <row r="998" spans="1:83" ht="15.75" hidden="1" thickBot="1">
      <c r="A998" s="42" t="s">
        <v>9</v>
      </c>
      <c r="B998" s="67">
        <v>41806</v>
      </c>
      <c r="C998" s="68" t="s">
        <v>1030</v>
      </c>
      <c r="D998" s="133"/>
      <c r="E998" s="73">
        <v>510.31</v>
      </c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73">
        <v>510.31</v>
      </c>
      <c r="AA998" s="111"/>
      <c r="AB998" s="111"/>
      <c r="AC998" s="111"/>
      <c r="AD998" s="111"/>
      <c r="AE998" s="111"/>
      <c r="AF998" s="111"/>
      <c r="AG998" s="111"/>
      <c r="AH998" s="111"/>
      <c r="AI998" s="111"/>
      <c r="AJ998" s="111"/>
      <c r="AK998" s="111"/>
      <c r="AL998" s="111"/>
      <c r="AM998" s="111"/>
      <c r="AN998" s="111"/>
      <c r="AO998" s="111"/>
      <c r="AP998" s="111"/>
      <c r="AQ998" s="111"/>
      <c r="AR998" s="111"/>
      <c r="AS998" s="111"/>
      <c r="AT998" s="111"/>
      <c r="AU998" s="111"/>
      <c r="AV998" s="111"/>
      <c r="AW998" s="111"/>
      <c r="AX998" s="111"/>
      <c r="AY998" s="111"/>
      <c r="AZ998" s="111"/>
      <c r="BA998" s="111"/>
      <c r="BB998" s="111"/>
      <c r="BC998" s="111"/>
      <c r="BD998" s="111"/>
      <c r="BE998" s="111"/>
      <c r="BF998" s="111"/>
      <c r="BG998" s="111"/>
      <c r="BH998" s="111"/>
      <c r="BI998" s="111"/>
      <c r="BJ998" s="111"/>
      <c r="BK998" s="111"/>
      <c r="BL998" s="111"/>
      <c r="BM998" s="111"/>
      <c r="BN998" s="111"/>
      <c r="BO998" s="111"/>
      <c r="BP998" s="111"/>
      <c r="BQ998" s="111"/>
      <c r="BR998" s="111"/>
      <c r="BS998" s="111"/>
      <c r="BT998" s="111"/>
      <c r="BU998" s="111"/>
      <c r="BV998" s="111"/>
      <c r="BW998" s="111"/>
      <c r="BX998" s="111"/>
      <c r="BY998" s="111"/>
      <c r="BZ998" s="111"/>
      <c r="CA998" s="111"/>
      <c r="CB998" s="111"/>
      <c r="CC998" s="111"/>
      <c r="CD998" s="111"/>
      <c r="CE998" s="112">
        <f t="shared" si="54"/>
        <v>0</v>
      </c>
    </row>
    <row r="999" spans="1:83" ht="15.75" hidden="1" thickBot="1">
      <c r="A999" s="42" t="s">
        <v>9</v>
      </c>
      <c r="B999" s="67">
        <v>41806</v>
      </c>
      <c r="C999" s="68" t="s">
        <v>1031</v>
      </c>
      <c r="D999" s="80" t="s">
        <v>1184</v>
      </c>
      <c r="E999" s="73">
        <v>-250.88</v>
      </c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  <c r="AA999" s="111"/>
      <c r="AB999" s="111"/>
      <c r="AC999" s="111"/>
      <c r="AD999" s="111"/>
      <c r="AE999" s="111"/>
      <c r="AF999" s="111"/>
      <c r="AG999" s="111"/>
      <c r="AH999" s="111"/>
      <c r="AI999" s="111"/>
      <c r="AJ999" s="111"/>
      <c r="AK999" s="111"/>
      <c r="AL999" s="111"/>
      <c r="AM999" s="111"/>
      <c r="AN999" s="111"/>
      <c r="AO999" s="111"/>
      <c r="AP999" s="111"/>
      <c r="AQ999" s="111"/>
      <c r="AR999" s="111"/>
      <c r="AS999" s="111"/>
      <c r="AT999" s="111"/>
      <c r="AU999" s="111"/>
      <c r="AV999" s="111"/>
      <c r="AW999" s="111"/>
      <c r="AX999" s="111"/>
      <c r="AY999" s="111"/>
      <c r="AZ999" s="111"/>
      <c r="BA999" s="111"/>
      <c r="BB999" s="73">
        <v>-273.27999999999997</v>
      </c>
      <c r="BC999" s="111"/>
      <c r="BD999" s="111"/>
      <c r="BE999" s="111"/>
      <c r="BF999" s="111"/>
      <c r="BG999" s="111"/>
      <c r="BH999" s="111"/>
      <c r="BI999" s="111"/>
      <c r="BJ999" s="111"/>
      <c r="BK999" s="111"/>
      <c r="BL999" s="111"/>
      <c r="BM999" s="111"/>
      <c r="BN999" s="111"/>
      <c r="BO999" s="111"/>
      <c r="BP999" s="111"/>
      <c r="BQ999" s="111"/>
      <c r="BR999" s="111"/>
      <c r="BS999" s="111"/>
      <c r="BT999" s="111"/>
      <c r="BU999" s="111"/>
      <c r="BV999" s="111"/>
      <c r="BW999" s="111"/>
      <c r="BX999" s="111"/>
      <c r="BY999" s="111"/>
      <c r="BZ999" s="111"/>
      <c r="CA999" s="111"/>
      <c r="CB999" s="111"/>
      <c r="CC999" s="111"/>
      <c r="CD999" s="111"/>
      <c r="CE999" s="112">
        <f t="shared" si="54"/>
        <v>22.399999999999977</v>
      </c>
    </row>
    <row r="1000" spans="1:83" ht="15.75" hidden="1" thickBot="1">
      <c r="A1000" s="42" t="s">
        <v>9</v>
      </c>
      <c r="B1000" s="67">
        <v>41806</v>
      </c>
      <c r="C1000" s="68" t="s">
        <v>1182</v>
      </c>
      <c r="D1000" s="80" t="s">
        <v>1183</v>
      </c>
      <c r="E1000" s="73">
        <v>-22.4</v>
      </c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  <c r="AA1000" s="111"/>
      <c r="AB1000" s="111"/>
      <c r="AC1000" s="111"/>
      <c r="AD1000" s="111"/>
      <c r="AE1000" s="111"/>
      <c r="AF1000" s="111"/>
      <c r="AG1000" s="111"/>
      <c r="AH1000" s="111"/>
      <c r="AI1000" s="111"/>
      <c r="AJ1000" s="111"/>
      <c r="AK1000" s="111"/>
      <c r="AL1000" s="111"/>
      <c r="AM1000" s="111"/>
      <c r="AN1000" s="111"/>
      <c r="AO1000" s="111"/>
      <c r="AP1000" s="111"/>
      <c r="AQ1000" s="111"/>
      <c r="AR1000" s="111"/>
      <c r="AS1000" s="111"/>
      <c r="AT1000" s="111"/>
      <c r="AU1000" s="111"/>
      <c r="AV1000" s="111"/>
      <c r="AW1000" s="111"/>
      <c r="AX1000" s="111"/>
      <c r="AY1000" s="111"/>
      <c r="AZ1000" s="111"/>
      <c r="BA1000" s="111"/>
      <c r="BB1000" s="73"/>
      <c r="BC1000" s="111"/>
      <c r="BD1000" s="111"/>
      <c r="BE1000" s="111"/>
      <c r="BF1000" s="111"/>
      <c r="BG1000" s="111"/>
      <c r="BH1000" s="111"/>
      <c r="BI1000" s="111"/>
      <c r="BJ1000" s="111"/>
      <c r="BK1000" s="111"/>
      <c r="BL1000" s="111"/>
      <c r="BM1000" s="111"/>
      <c r="BN1000" s="111"/>
      <c r="BO1000" s="111"/>
      <c r="BP1000" s="111"/>
      <c r="BQ1000" s="111"/>
      <c r="BR1000" s="111"/>
      <c r="BS1000" s="111"/>
      <c r="BT1000" s="111"/>
      <c r="BU1000" s="111"/>
      <c r="BV1000" s="111"/>
      <c r="BW1000" s="111"/>
      <c r="BX1000" s="111"/>
      <c r="BY1000" s="111"/>
      <c r="BZ1000" s="111"/>
      <c r="CA1000" s="111"/>
      <c r="CB1000" s="111"/>
      <c r="CC1000" s="111"/>
      <c r="CD1000" s="111"/>
      <c r="CE1000" s="112"/>
    </row>
    <row r="1001" spans="1:83" ht="15.75" hidden="1" thickBot="1">
      <c r="A1001" s="42" t="s">
        <v>9</v>
      </c>
      <c r="B1001" s="67">
        <v>41807</v>
      </c>
      <c r="C1001" s="68" t="s">
        <v>1032</v>
      </c>
      <c r="D1001" s="80"/>
      <c r="E1001" s="73">
        <v>7.5</v>
      </c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  <c r="Z1001" s="111"/>
      <c r="AA1001" s="111"/>
      <c r="AB1001" s="111"/>
      <c r="AC1001" s="111"/>
      <c r="AD1001" s="111"/>
      <c r="AE1001" s="111"/>
      <c r="AF1001" s="111"/>
      <c r="AG1001" s="111"/>
      <c r="AH1001" s="111"/>
      <c r="AI1001" s="111"/>
      <c r="AJ1001" s="111"/>
      <c r="AK1001" s="111"/>
      <c r="AL1001" s="73">
        <v>7.5</v>
      </c>
      <c r="AM1001" s="111"/>
      <c r="AN1001" s="111"/>
      <c r="AO1001" s="111"/>
      <c r="AP1001" s="111"/>
      <c r="AQ1001" s="111"/>
      <c r="AR1001" s="111"/>
      <c r="AS1001" s="111"/>
      <c r="AT1001" s="111"/>
      <c r="AU1001" s="111"/>
      <c r="AV1001" s="111"/>
      <c r="AW1001" s="111"/>
      <c r="AX1001" s="111"/>
      <c r="AY1001" s="111"/>
      <c r="AZ1001" s="111"/>
      <c r="BA1001" s="111"/>
      <c r="BB1001" s="111"/>
      <c r="BC1001" s="111"/>
      <c r="BD1001" s="111"/>
      <c r="BE1001" s="111"/>
      <c r="BF1001" s="111"/>
      <c r="BG1001" s="111"/>
      <c r="BH1001" s="111"/>
      <c r="BI1001" s="111"/>
      <c r="BJ1001" s="111"/>
      <c r="BK1001" s="111"/>
      <c r="BL1001" s="111"/>
      <c r="BM1001" s="111"/>
      <c r="BN1001" s="111"/>
      <c r="BO1001" s="111"/>
      <c r="BP1001" s="111"/>
      <c r="BQ1001" s="111"/>
      <c r="BR1001" s="111"/>
      <c r="BS1001" s="111"/>
      <c r="BT1001" s="111"/>
      <c r="BU1001" s="111"/>
      <c r="BV1001" s="111"/>
      <c r="BW1001" s="111"/>
      <c r="BX1001" s="111"/>
      <c r="BY1001" s="111"/>
      <c r="BZ1001" s="111"/>
      <c r="CA1001" s="111"/>
      <c r="CB1001" s="111"/>
      <c r="CC1001" s="111"/>
      <c r="CD1001" s="111"/>
      <c r="CE1001" s="112">
        <f t="shared" si="54"/>
        <v>0</v>
      </c>
    </row>
    <row r="1002" spans="1:83" ht="15.75" hidden="1" thickBot="1">
      <c r="A1002" s="42" t="s">
        <v>9</v>
      </c>
      <c r="B1002" s="67">
        <v>41807</v>
      </c>
      <c r="C1002" s="68" t="s">
        <v>1033</v>
      </c>
      <c r="D1002" s="133"/>
      <c r="E1002" s="73">
        <v>0.27</v>
      </c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  <c r="T1002" s="111"/>
      <c r="U1002" s="111"/>
      <c r="V1002" s="111"/>
      <c r="W1002" s="111"/>
      <c r="X1002" s="111"/>
      <c r="Y1002" s="111"/>
      <c r="Z1002" s="73">
        <v>0.27</v>
      </c>
      <c r="AA1002" s="111"/>
      <c r="AB1002" s="111"/>
      <c r="AC1002" s="111"/>
      <c r="AD1002" s="111"/>
      <c r="AE1002" s="111"/>
      <c r="AF1002" s="111"/>
      <c r="AG1002" s="111"/>
      <c r="AH1002" s="111"/>
      <c r="AI1002" s="111"/>
      <c r="AJ1002" s="111"/>
      <c r="AK1002" s="111"/>
      <c r="AL1002" s="111"/>
      <c r="AM1002" s="111"/>
      <c r="AN1002" s="111"/>
      <c r="AO1002" s="111"/>
      <c r="AP1002" s="111"/>
      <c r="AQ1002" s="111"/>
      <c r="AR1002" s="111"/>
      <c r="AS1002" s="111"/>
      <c r="AT1002" s="111"/>
      <c r="AU1002" s="111"/>
      <c r="AV1002" s="111"/>
      <c r="AW1002" s="111"/>
      <c r="AX1002" s="111"/>
      <c r="AY1002" s="111"/>
      <c r="AZ1002" s="111"/>
      <c r="BA1002" s="111"/>
      <c r="BB1002" s="111"/>
      <c r="BC1002" s="111"/>
      <c r="BD1002" s="111"/>
      <c r="BE1002" s="111"/>
      <c r="BF1002" s="111"/>
      <c r="BG1002" s="111"/>
      <c r="BH1002" s="111"/>
      <c r="BI1002" s="111"/>
      <c r="BJ1002" s="111"/>
      <c r="BK1002" s="111"/>
      <c r="BL1002" s="111"/>
      <c r="BM1002" s="111"/>
      <c r="BN1002" s="111"/>
      <c r="BO1002" s="111"/>
      <c r="BP1002" s="111"/>
      <c r="BQ1002" s="111"/>
      <c r="BR1002" s="111"/>
      <c r="BS1002" s="111"/>
      <c r="BT1002" s="111"/>
      <c r="BU1002" s="111"/>
      <c r="BV1002" s="111"/>
      <c r="BW1002" s="111"/>
      <c r="BX1002" s="111"/>
      <c r="BY1002" s="111"/>
      <c r="BZ1002" s="111"/>
      <c r="CA1002" s="111"/>
      <c r="CB1002" s="111"/>
      <c r="CC1002" s="111"/>
      <c r="CD1002" s="111"/>
      <c r="CE1002" s="112">
        <f t="shared" si="54"/>
        <v>0</v>
      </c>
    </row>
    <row r="1003" spans="1:83" ht="15.75" hidden="1" thickBot="1">
      <c r="A1003" s="42" t="s">
        <v>9</v>
      </c>
      <c r="B1003" s="67">
        <v>41808</v>
      </c>
      <c r="C1003" s="68" t="s">
        <v>1114</v>
      </c>
      <c r="D1003" s="80" t="s">
        <v>1155</v>
      </c>
      <c r="E1003" s="73">
        <v>-41.6</v>
      </c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  <c r="S1003" s="111"/>
      <c r="T1003" s="111"/>
      <c r="U1003" s="111"/>
      <c r="V1003" s="111"/>
      <c r="W1003" s="111"/>
      <c r="X1003" s="111"/>
      <c r="Y1003" s="111"/>
      <c r="Z1003" s="111"/>
      <c r="AA1003" s="111"/>
      <c r="AB1003" s="111"/>
      <c r="AC1003" s="111"/>
      <c r="AD1003" s="111"/>
      <c r="AE1003" s="111"/>
      <c r="AF1003" s="111"/>
      <c r="AG1003" s="111"/>
      <c r="AH1003" s="111"/>
      <c r="AI1003" s="111"/>
      <c r="AJ1003" s="111"/>
      <c r="AK1003" s="111"/>
      <c r="AL1003" s="111"/>
      <c r="AM1003" s="111"/>
      <c r="AN1003" s="111"/>
      <c r="AO1003" s="111"/>
      <c r="AP1003" s="111"/>
      <c r="AQ1003" s="111"/>
      <c r="AR1003" s="111"/>
      <c r="AS1003" s="111"/>
      <c r="AT1003" s="111"/>
      <c r="AU1003" s="111"/>
      <c r="AV1003" s="111"/>
      <c r="AW1003" s="111"/>
      <c r="AX1003" s="111"/>
      <c r="AY1003" s="111"/>
      <c r="AZ1003" s="111"/>
      <c r="BA1003" s="111"/>
      <c r="BB1003" s="73">
        <v>-41.6</v>
      </c>
      <c r="BC1003" s="111"/>
      <c r="BD1003" s="111"/>
      <c r="BE1003" s="111"/>
      <c r="BF1003" s="111"/>
      <c r="BG1003" s="111"/>
      <c r="BH1003" s="111"/>
      <c r="BI1003" s="111"/>
      <c r="BJ1003" s="111"/>
      <c r="BK1003" s="111"/>
      <c r="BL1003" s="111"/>
      <c r="BM1003" s="111"/>
      <c r="BN1003" s="111"/>
      <c r="BO1003" s="111"/>
      <c r="BP1003" s="111"/>
      <c r="BQ1003" s="111"/>
      <c r="BR1003" s="111"/>
      <c r="BS1003" s="111"/>
      <c r="BT1003" s="111"/>
      <c r="BU1003" s="111"/>
      <c r="BV1003" s="111"/>
      <c r="BW1003" s="111"/>
      <c r="BX1003" s="111"/>
      <c r="BY1003" s="111"/>
      <c r="BZ1003" s="111"/>
      <c r="CA1003" s="111"/>
      <c r="CB1003" s="111"/>
      <c r="CC1003" s="111"/>
      <c r="CD1003" s="111"/>
      <c r="CE1003" s="112">
        <f t="shared" si="54"/>
        <v>0</v>
      </c>
    </row>
    <row r="1004" spans="1:83" ht="15.75" hidden="1" thickBot="1">
      <c r="A1004" s="42" t="s">
        <v>9</v>
      </c>
      <c r="B1004" s="67">
        <v>41808</v>
      </c>
      <c r="C1004" s="68" t="s">
        <v>1113</v>
      </c>
      <c r="D1004" s="133"/>
      <c r="E1004" s="73">
        <v>167.49</v>
      </c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  <c r="S1004" s="111"/>
      <c r="T1004" s="111"/>
      <c r="U1004" s="111"/>
      <c r="V1004" s="111"/>
      <c r="W1004" s="111"/>
      <c r="X1004" s="111"/>
      <c r="Y1004" s="111"/>
      <c r="Z1004" s="73">
        <v>167.49</v>
      </c>
      <c r="AA1004" s="111"/>
      <c r="AB1004" s="111"/>
      <c r="AC1004" s="111"/>
      <c r="AD1004" s="111"/>
      <c r="AE1004" s="111"/>
      <c r="AF1004" s="111"/>
      <c r="AG1004" s="111"/>
      <c r="AH1004" s="111"/>
      <c r="AI1004" s="111"/>
      <c r="AJ1004" s="111"/>
      <c r="AK1004" s="111"/>
      <c r="AL1004" s="111"/>
      <c r="AM1004" s="111"/>
      <c r="AN1004" s="111"/>
      <c r="AO1004" s="111"/>
      <c r="AP1004" s="111"/>
      <c r="AQ1004" s="111"/>
      <c r="AR1004" s="111"/>
      <c r="AS1004" s="111"/>
      <c r="AT1004" s="111"/>
      <c r="AU1004" s="111"/>
      <c r="AV1004" s="111"/>
      <c r="AW1004" s="111"/>
      <c r="AX1004" s="111"/>
      <c r="AY1004" s="111"/>
      <c r="AZ1004" s="111"/>
      <c r="BA1004" s="111"/>
      <c r="BB1004" s="111"/>
      <c r="BC1004" s="111"/>
      <c r="BD1004" s="111"/>
      <c r="BE1004" s="111"/>
      <c r="BF1004" s="111"/>
      <c r="BG1004" s="111"/>
      <c r="BH1004" s="111"/>
      <c r="BI1004" s="111"/>
      <c r="BJ1004" s="111"/>
      <c r="BK1004" s="111"/>
      <c r="BL1004" s="111"/>
      <c r="BM1004" s="111"/>
      <c r="BN1004" s="111"/>
      <c r="BO1004" s="111"/>
      <c r="BP1004" s="111"/>
      <c r="BQ1004" s="111"/>
      <c r="BR1004" s="111"/>
      <c r="BS1004" s="111"/>
      <c r="BT1004" s="111"/>
      <c r="BU1004" s="111"/>
      <c r="BV1004" s="111"/>
      <c r="BW1004" s="111"/>
      <c r="BX1004" s="111"/>
      <c r="BY1004" s="111"/>
      <c r="BZ1004" s="111"/>
      <c r="CA1004" s="111"/>
      <c r="CB1004" s="111"/>
      <c r="CC1004" s="111"/>
      <c r="CD1004" s="111"/>
      <c r="CE1004" s="112">
        <f t="shared" si="54"/>
        <v>0</v>
      </c>
    </row>
    <row r="1005" spans="1:83" ht="15.75" hidden="1" thickBot="1">
      <c r="A1005" s="42" t="s">
        <v>9</v>
      </c>
      <c r="B1005" s="67">
        <v>41808</v>
      </c>
      <c r="C1005" s="68" t="s">
        <v>1112</v>
      </c>
      <c r="D1005" s="133"/>
      <c r="E1005" s="73">
        <v>2.08</v>
      </c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  <c r="S1005" s="111"/>
      <c r="T1005" s="111"/>
      <c r="U1005" s="111"/>
      <c r="V1005" s="111"/>
      <c r="W1005" s="111"/>
      <c r="X1005" s="111"/>
      <c r="Y1005" s="111"/>
      <c r="Z1005" s="73">
        <v>2.08</v>
      </c>
      <c r="AA1005" s="111"/>
      <c r="AB1005" s="111"/>
      <c r="AC1005" s="111"/>
      <c r="AD1005" s="111"/>
      <c r="AE1005" s="111"/>
      <c r="AF1005" s="111"/>
      <c r="AG1005" s="111"/>
      <c r="AH1005" s="111"/>
      <c r="AI1005" s="111"/>
      <c r="AJ1005" s="111"/>
      <c r="AK1005" s="111"/>
      <c r="AL1005" s="111"/>
      <c r="AM1005" s="111"/>
      <c r="AN1005" s="111"/>
      <c r="AO1005" s="111"/>
      <c r="AP1005" s="111"/>
      <c r="AQ1005" s="111"/>
      <c r="AR1005" s="111"/>
      <c r="AS1005" s="111"/>
      <c r="AT1005" s="111"/>
      <c r="AU1005" s="111"/>
      <c r="AV1005" s="111"/>
      <c r="AW1005" s="111"/>
      <c r="AX1005" s="111"/>
      <c r="AY1005" s="111"/>
      <c r="AZ1005" s="111"/>
      <c r="BA1005" s="111"/>
      <c r="BB1005" s="111"/>
      <c r="BC1005" s="111"/>
      <c r="BD1005" s="111"/>
      <c r="BE1005" s="111"/>
      <c r="BF1005" s="111"/>
      <c r="BG1005" s="111"/>
      <c r="BH1005" s="111"/>
      <c r="BI1005" s="111"/>
      <c r="BJ1005" s="111"/>
      <c r="BK1005" s="111"/>
      <c r="BL1005" s="111"/>
      <c r="BM1005" s="111"/>
      <c r="BN1005" s="111"/>
      <c r="BO1005" s="111"/>
      <c r="BP1005" s="111"/>
      <c r="BQ1005" s="111"/>
      <c r="BR1005" s="111"/>
      <c r="BS1005" s="111"/>
      <c r="BT1005" s="111"/>
      <c r="BU1005" s="111"/>
      <c r="BV1005" s="111"/>
      <c r="BW1005" s="111"/>
      <c r="BX1005" s="111"/>
      <c r="BY1005" s="111"/>
      <c r="BZ1005" s="111"/>
      <c r="CA1005" s="111"/>
      <c r="CB1005" s="111"/>
      <c r="CC1005" s="111"/>
      <c r="CD1005" s="111"/>
      <c r="CE1005" s="112">
        <f t="shared" si="54"/>
        <v>0</v>
      </c>
    </row>
    <row r="1006" spans="1:83" ht="15.75" hidden="1" thickBot="1">
      <c r="A1006" s="42" t="s">
        <v>9</v>
      </c>
      <c r="B1006" s="67">
        <v>41808</v>
      </c>
      <c r="C1006" s="68" t="s">
        <v>1111</v>
      </c>
      <c r="D1006" s="133"/>
      <c r="E1006" s="73">
        <v>2.76</v>
      </c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  <c r="S1006" s="111"/>
      <c r="T1006" s="111"/>
      <c r="U1006" s="111"/>
      <c r="V1006" s="111"/>
      <c r="W1006" s="111"/>
      <c r="X1006" s="111"/>
      <c r="Y1006" s="111"/>
      <c r="Z1006" s="73">
        <v>2.76</v>
      </c>
      <c r="AA1006" s="111"/>
      <c r="AB1006" s="111"/>
      <c r="AC1006" s="111"/>
      <c r="AD1006" s="111"/>
      <c r="AE1006" s="111"/>
      <c r="AF1006" s="111"/>
      <c r="AG1006" s="111"/>
      <c r="AH1006" s="111"/>
      <c r="AI1006" s="111"/>
      <c r="AJ1006" s="111"/>
      <c r="AK1006" s="111"/>
      <c r="AL1006" s="111"/>
      <c r="AM1006" s="111"/>
      <c r="AN1006" s="111"/>
      <c r="AO1006" s="111"/>
      <c r="AP1006" s="111"/>
      <c r="AQ1006" s="111"/>
      <c r="AR1006" s="111"/>
      <c r="AS1006" s="111"/>
      <c r="AT1006" s="111"/>
      <c r="AU1006" s="111"/>
      <c r="AV1006" s="111"/>
      <c r="AW1006" s="111"/>
      <c r="AX1006" s="111"/>
      <c r="AY1006" s="111"/>
      <c r="AZ1006" s="111"/>
      <c r="BA1006" s="111"/>
      <c r="BB1006" s="111"/>
      <c r="BC1006" s="111"/>
      <c r="BD1006" s="111"/>
      <c r="BE1006" s="111"/>
      <c r="BF1006" s="111"/>
      <c r="BG1006" s="111"/>
      <c r="BH1006" s="111"/>
      <c r="BI1006" s="111"/>
      <c r="BJ1006" s="111"/>
      <c r="BK1006" s="111"/>
      <c r="BL1006" s="111"/>
      <c r="BM1006" s="111"/>
      <c r="BN1006" s="111"/>
      <c r="BO1006" s="111"/>
      <c r="BP1006" s="111"/>
      <c r="BQ1006" s="111"/>
      <c r="BR1006" s="111"/>
      <c r="BS1006" s="111"/>
      <c r="BT1006" s="111"/>
      <c r="BU1006" s="111"/>
      <c r="BV1006" s="111"/>
      <c r="BW1006" s="111"/>
      <c r="BX1006" s="111"/>
      <c r="BY1006" s="111"/>
      <c r="BZ1006" s="111"/>
      <c r="CA1006" s="111"/>
      <c r="CB1006" s="111"/>
      <c r="CC1006" s="111"/>
      <c r="CD1006" s="111"/>
      <c r="CE1006" s="112">
        <f t="shared" si="54"/>
        <v>0</v>
      </c>
    </row>
    <row r="1007" spans="1:83" ht="15.75" hidden="1" thickBot="1">
      <c r="A1007" s="42" t="s">
        <v>9</v>
      </c>
      <c r="B1007" s="67">
        <v>41808</v>
      </c>
      <c r="C1007" s="68" t="s">
        <v>1110</v>
      </c>
      <c r="D1007" s="133"/>
      <c r="E1007" s="73">
        <v>11.28</v>
      </c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  <c r="S1007" s="111"/>
      <c r="T1007" s="111"/>
      <c r="U1007" s="111"/>
      <c r="V1007" s="111"/>
      <c r="W1007" s="111"/>
      <c r="X1007" s="111"/>
      <c r="Y1007" s="111"/>
      <c r="Z1007" s="73">
        <v>11.28</v>
      </c>
      <c r="AA1007" s="111"/>
      <c r="AB1007" s="111"/>
      <c r="AC1007" s="111"/>
      <c r="AD1007" s="111"/>
      <c r="AE1007" s="111"/>
      <c r="AF1007" s="111"/>
      <c r="AG1007" s="111"/>
      <c r="AH1007" s="111"/>
      <c r="AI1007" s="111"/>
      <c r="AJ1007" s="111"/>
      <c r="AK1007" s="111"/>
      <c r="AL1007" s="111"/>
      <c r="AM1007" s="111"/>
      <c r="AN1007" s="111"/>
      <c r="AO1007" s="111"/>
      <c r="AP1007" s="111"/>
      <c r="AQ1007" s="111"/>
      <c r="AR1007" s="111"/>
      <c r="AS1007" s="111"/>
      <c r="AT1007" s="111"/>
      <c r="AU1007" s="111"/>
      <c r="AV1007" s="111"/>
      <c r="AW1007" s="111"/>
      <c r="AX1007" s="111"/>
      <c r="AY1007" s="111"/>
      <c r="AZ1007" s="111"/>
      <c r="BA1007" s="111"/>
      <c r="BB1007" s="111"/>
      <c r="BC1007" s="111"/>
      <c r="BD1007" s="111"/>
      <c r="BE1007" s="111"/>
      <c r="BF1007" s="111"/>
      <c r="BG1007" s="111"/>
      <c r="BH1007" s="111"/>
      <c r="BI1007" s="111"/>
      <c r="BJ1007" s="111"/>
      <c r="BK1007" s="111"/>
      <c r="BL1007" s="111"/>
      <c r="BM1007" s="111"/>
      <c r="BN1007" s="111"/>
      <c r="BO1007" s="111"/>
      <c r="BP1007" s="111"/>
      <c r="BQ1007" s="111"/>
      <c r="BR1007" s="111"/>
      <c r="BS1007" s="111"/>
      <c r="BT1007" s="111"/>
      <c r="BU1007" s="111"/>
      <c r="BV1007" s="111"/>
      <c r="BW1007" s="111"/>
      <c r="BX1007" s="111"/>
      <c r="BY1007" s="111"/>
      <c r="BZ1007" s="111"/>
      <c r="CA1007" s="111"/>
      <c r="CB1007" s="111"/>
      <c r="CC1007" s="111"/>
      <c r="CD1007" s="111"/>
      <c r="CE1007" s="112">
        <f t="shared" si="54"/>
        <v>0</v>
      </c>
    </row>
    <row r="1008" spans="1:83" ht="15.75" hidden="1" thickBot="1">
      <c r="A1008" s="42" t="s">
        <v>9</v>
      </c>
      <c r="B1008" s="67">
        <v>41808</v>
      </c>
      <c r="C1008" s="68" t="s">
        <v>1110</v>
      </c>
      <c r="D1008" s="133"/>
      <c r="E1008" s="73">
        <v>10.81</v>
      </c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1"/>
      <c r="U1008" s="111"/>
      <c r="V1008" s="111"/>
      <c r="W1008" s="111"/>
      <c r="X1008" s="111"/>
      <c r="Y1008" s="111"/>
      <c r="Z1008" s="73">
        <v>10.81</v>
      </c>
      <c r="AA1008" s="111"/>
      <c r="AB1008" s="111"/>
      <c r="AC1008" s="111"/>
      <c r="AD1008" s="111"/>
      <c r="AE1008" s="111"/>
      <c r="AF1008" s="111"/>
      <c r="AG1008" s="111"/>
      <c r="AH1008" s="111"/>
      <c r="AI1008" s="111"/>
      <c r="AJ1008" s="111"/>
      <c r="AK1008" s="111"/>
      <c r="AL1008" s="111"/>
      <c r="AM1008" s="111"/>
      <c r="AN1008" s="111"/>
      <c r="AO1008" s="111"/>
      <c r="AP1008" s="111"/>
      <c r="AQ1008" s="111"/>
      <c r="AR1008" s="111"/>
      <c r="AS1008" s="111"/>
      <c r="AT1008" s="111"/>
      <c r="AU1008" s="111"/>
      <c r="AV1008" s="111"/>
      <c r="AW1008" s="111"/>
      <c r="AX1008" s="111"/>
      <c r="AY1008" s="111"/>
      <c r="AZ1008" s="111"/>
      <c r="BA1008" s="111"/>
      <c r="BB1008" s="111"/>
      <c r="BC1008" s="111"/>
      <c r="BD1008" s="111"/>
      <c r="BE1008" s="111"/>
      <c r="BF1008" s="111"/>
      <c r="BG1008" s="111"/>
      <c r="BH1008" s="111"/>
      <c r="BI1008" s="111"/>
      <c r="BJ1008" s="111"/>
      <c r="BK1008" s="111"/>
      <c r="BL1008" s="111"/>
      <c r="BM1008" s="111"/>
      <c r="BN1008" s="111"/>
      <c r="BO1008" s="111"/>
      <c r="BP1008" s="111"/>
      <c r="BQ1008" s="111"/>
      <c r="BR1008" s="111"/>
      <c r="BS1008" s="111"/>
      <c r="BT1008" s="111"/>
      <c r="BU1008" s="111"/>
      <c r="BV1008" s="111"/>
      <c r="BW1008" s="111"/>
      <c r="BX1008" s="111"/>
      <c r="BY1008" s="111"/>
      <c r="BZ1008" s="111"/>
      <c r="CA1008" s="111"/>
      <c r="CB1008" s="111"/>
      <c r="CC1008" s="111"/>
      <c r="CD1008" s="111"/>
      <c r="CE1008" s="112">
        <f t="shared" si="54"/>
        <v>0</v>
      </c>
    </row>
    <row r="1009" spans="1:83" ht="15.75" hidden="1" thickBot="1">
      <c r="A1009" s="77" t="s">
        <v>95</v>
      </c>
      <c r="B1009" s="67">
        <v>41808</v>
      </c>
      <c r="C1009" s="68" t="s">
        <v>1108</v>
      </c>
      <c r="D1009" s="133"/>
      <c r="E1009" s="89">
        <v>30</v>
      </c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89">
        <v>30</v>
      </c>
      <c r="Q1009" s="111"/>
      <c r="R1009" s="111"/>
      <c r="S1009" s="111"/>
      <c r="T1009" s="111"/>
      <c r="U1009" s="111"/>
      <c r="V1009" s="111"/>
      <c r="W1009" s="111"/>
      <c r="X1009" s="111"/>
      <c r="Y1009" s="111"/>
      <c r="Z1009" s="111"/>
      <c r="AA1009" s="111"/>
      <c r="AB1009" s="111"/>
      <c r="AC1009" s="111"/>
      <c r="AD1009" s="111"/>
      <c r="AE1009" s="111"/>
      <c r="AF1009" s="111"/>
      <c r="AG1009" s="111"/>
      <c r="AH1009" s="111"/>
      <c r="AI1009" s="111"/>
      <c r="AJ1009" s="111"/>
      <c r="AK1009" s="111"/>
      <c r="AL1009" s="111"/>
      <c r="AM1009" s="111"/>
      <c r="AN1009" s="111"/>
      <c r="AO1009" s="111"/>
      <c r="AP1009" s="111"/>
      <c r="AQ1009" s="111"/>
      <c r="AR1009" s="111"/>
      <c r="AS1009" s="111"/>
      <c r="AT1009" s="111"/>
      <c r="AU1009" s="111"/>
      <c r="AV1009" s="111"/>
      <c r="AW1009" s="111"/>
      <c r="AX1009" s="111"/>
      <c r="AY1009" s="111"/>
      <c r="AZ1009" s="111"/>
      <c r="BA1009" s="111"/>
      <c r="BB1009" s="111"/>
      <c r="BC1009" s="111"/>
      <c r="BD1009" s="111"/>
      <c r="BE1009" s="111"/>
      <c r="BF1009" s="111"/>
      <c r="BG1009" s="111"/>
      <c r="BH1009" s="111"/>
      <c r="BI1009" s="111"/>
      <c r="BJ1009" s="111"/>
      <c r="BK1009" s="111"/>
      <c r="BL1009" s="111"/>
      <c r="BM1009" s="111"/>
      <c r="BN1009" s="111"/>
      <c r="BO1009" s="111"/>
      <c r="BP1009" s="111"/>
      <c r="BQ1009" s="111"/>
      <c r="BR1009" s="111"/>
      <c r="BS1009" s="111"/>
      <c r="BT1009" s="111"/>
      <c r="BU1009" s="111"/>
      <c r="BV1009" s="111"/>
      <c r="BW1009" s="111"/>
      <c r="BX1009" s="111"/>
      <c r="BY1009" s="111"/>
      <c r="BZ1009" s="111"/>
      <c r="CA1009" s="111"/>
      <c r="CB1009" s="111"/>
      <c r="CC1009" s="111"/>
      <c r="CD1009" s="111"/>
      <c r="CE1009" s="112">
        <f>E1009-SUM(F1009:BY1009)</f>
        <v>0</v>
      </c>
    </row>
    <row r="1010" spans="1:83" ht="15.75" hidden="1" thickBot="1">
      <c r="A1010" s="42" t="s">
        <v>9</v>
      </c>
      <c r="B1010" s="67">
        <v>41809</v>
      </c>
      <c r="C1010" s="68" t="s">
        <v>1116</v>
      </c>
      <c r="D1010" s="80" t="s">
        <v>1156</v>
      </c>
      <c r="E1010" s="73">
        <v>-7.5</v>
      </c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  <c r="S1010" s="111"/>
      <c r="T1010" s="111"/>
      <c r="U1010" s="111"/>
      <c r="V1010" s="111"/>
      <c r="W1010" s="111"/>
      <c r="X1010" s="111"/>
      <c r="Y1010" s="111"/>
      <c r="Z1010" s="111"/>
      <c r="AA1010" s="111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1"/>
      <c r="AM1010" s="111"/>
      <c r="AN1010" s="73">
        <v>-7.5</v>
      </c>
      <c r="AO1010" s="111"/>
      <c r="AP1010" s="111"/>
      <c r="AQ1010" s="111"/>
      <c r="AR1010" s="111"/>
      <c r="AS1010" s="111"/>
      <c r="AT1010" s="111"/>
      <c r="AU1010" s="111"/>
      <c r="AV1010" s="111"/>
      <c r="AW1010" s="111"/>
      <c r="AX1010" s="111"/>
      <c r="AY1010" s="111"/>
      <c r="AZ1010" s="111"/>
      <c r="BA1010" s="111"/>
      <c r="BB1010" s="111"/>
      <c r="BC1010" s="111"/>
      <c r="BD1010" s="111"/>
      <c r="BE1010" s="111"/>
      <c r="BF1010" s="111"/>
      <c r="BG1010" s="111"/>
      <c r="BH1010" s="111"/>
      <c r="BI1010" s="111"/>
      <c r="BJ1010" s="111"/>
      <c r="BK1010" s="111"/>
      <c r="BL1010" s="111"/>
      <c r="BM1010" s="111"/>
      <c r="BN1010" s="111"/>
      <c r="BO1010" s="111"/>
      <c r="BP1010" s="111"/>
      <c r="BQ1010" s="111"/>
      <c r="BR1010" s="111"/>
      <c r="BS1010" s="111"/>
      <c r="BT1010" s="111"/>
      <c r="BU1010" s="111"/>
      <c r="BV1010" s="111"/>
      <c r="BW1010" s="111"/>
      <c r="BX1010" s="111"/>
      <c r="BY1010" s="111"/>
      <c r="BZ1010" s="111"/>
      <c r="CA1010" s="111"/>
      <c r="CB1010" s="111"/>
      <c r="CC1010" s="111"/>
      <c r="CD1010" s="111"/>
      <c r="CE1010" s="112">
        <f t="shared" si="54"/>
        <v>0</v>
      </c>
    </row>
    <row r="1011" spans="1:83" ht="15.75" hidden="1" thickBot="1">
      <c r="A1011" s="42" t="s">
        <v>9</v>
      </c>
      <c r="B1011" s="67">
        <v>41809</v>
      </c>
      <c r="C1011" s="68" t="s">
        <v>1032</v>
      </c>
      <c r="D1011" s="133"/>
      <c r="E1011" s="73">
        <v>7.5</v>
      </c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  <c r="S1011" s="111"/>
      <c r="T1011" s="111"/>
      <c r="U1011" s="111"/>
      <c r="V1011" s="111"/>
      <c r="W1011" s="111"/>
      <c r="X1011" s="111"/>
      <c r="Y1011" s="111"/>
      <c r="Z1011" s="111"/>
      <c r="AA1011" s="111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73">
        <v>7.5</v>
      </c>
      <c r="AM1011" s="111"/>
      <c r="AN1011" s="111"/>
      <c r="AO1011" s="111"/>
      <c r="AP1011" s="111"/>
      <c r="AQ1011" s="111"/>
      <c r="AR1011" s="111"/>
      <c r="AS1011" s="111"/>
      <c r="AT1011" s="111"/>
      <c r="AU1011" s="111"/>
      <c r="AV1011" s="111"/>
      <c r="AW1011" s="111"/>
      <c r="AX1011" s="111"/>
      <c r="AY1011" s="111"/>
      <c r="AZ1011" s="111"/>
      <c r="BA1011" s="111"/>
      <c r="BB1011" s="111"/>
      <c r="BC1011" s="111"/>
      <c r="BD1011" s="111"/>
      <c r="BE1011" s="111"/>
      <c r="BF1011" s="111"/>
      <c r="BG1011" s="111"/>
      <c r="BH1011" s="111"/>
      <c r="BI1011" s="111"/>
      <c r="BJ1011" s="111"/>
      <c r="BK1011" s="111"/>
      <c r="BL1011" s="111"/>
      <c r="BM1011" s="111"/>
      <c r="BN1011" s="111"/>
      <c r="BO1011" s="111"/>
      <c r="BP1011" s="111"/>
      <c r="BQ1011" s="111"/>
      <c r="BR1011" s="111"/>
      <c r="BS1011" s="111"/>
      <c r="BT1011" s="111"/>
      <c r="BU1011" s="111"/>
      <c r="BV1011" s="111"/>
      <c r="BW1011" s="111"/>
      <c r="BX1011" s="111"/>
      <c r="BY1011" s="111"/>
      <c r="BZ1011" s="111"/>
      <c r="CA1011" s="111"/>
      <c r="CB1011" s="111"/>
      <c r="CC1011" s="111"/>
      <c r="CD1011" s="111"/>
      <c r="CE1011" s="112">
        <f t="shared" si="54"/>
        <v>0</v>
      </c>
    </row>
    <row r="1012" spans="1:83" ht="15.75" hidden="1" thickBot="1">
      <c r="A1012" s="42" t="s">
        <v>9</v>
      </c>
      <c r="B1012" s="67">
        <v>41809</v>
      </c>
      <c r="C1012" s="68" t="s">
        <v>1120</v>
      </c>
      <c r="D1012" s="133"/>
      <c r="E1012" s="73">
        <v>0.21</v>
      </c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  <c r="S1012" s="111"/>
      <c r="T1012" s="111"/>
      <c r="U1012" s="111"/>
      <c r="V1012" s="111"/>
      <c r="W1012" s="111"/>
      <c r="X1012" s="111"/>
      <c r="Y1012" s="111"/>
      <c r="Z1012" s="73">
        <v>0.21</v>
      </c>
      <c r="AA1012" s="111"/>
      <c r="AB1012" s="111"/>
      <c r="AC1012" s="111"/>
      <c r="AD1012" s="111"/>
      <c r="AE1012" s="111"/>
      <c r="AF1012" s="111"/>
      <c r="AG1012" s="111"/>
      <c r="AH1012" s="111"/>
      <c r="AI1012" s="111"/>
      <c r="AJ1012" s="111"/>
      <c r="AK1012" s="111"/>
      <c r="AL1012" s="111"/>
      <c r="AM1012" s="111"/>
      <c r="AN1012" s="111"/>
      <c r="AO1012" s="111"/>
      <c r="AP1012" s="111"/>
      <c r="AQ1012" s="111"/>
      <c r="AR1012" s="111"/>
      <c r="AS1012" s="111"/>
      <c r="AT1012" s="111"/>
      <c r="AU1012" s="111"/>
      <c r="AV1012" s="111"/>
      <c r="AW1012" s="111"/>
      <c r="AX1012" s="111"/>
      <c r="AY1012" s="111"/>
      <c r="AZ1012" s="111"/>
      <c r="BA1012" s="111"/>
      <c r="BB1012" s="111"/>
      <c r="BC1012" s="111"/>
      <c r="BD1012" s="111"/>
      <c r="BE1012" s="111"/>
      <c r="BF1012" s="111"/>
      <c r="BG1012" s="111"/>
      <c r="BH1012" s="111"/>
      <c r="BI1012" s="111"/>
      <c r="BJ1012" s="111"/>
      <c r="BK1012" s="111"/>
      <c r="BL1012" s="111"/>
      <c r="BM1012" s="111"/>
      <c r="BN1012" s="111"/>
      <c r="BO1012" s="111"/>
      <c r="BP1012" s="111"/>
      <c r="BQ1012" s="111"/>
      <c r="BR1012" s="111"/>
      <c r="BS1012" s="111"/>
      <c r="BT1012" s="111"/>
      <c r="BU1012" s="111"/>
      <c r="BV1012" s="111"/>
      <c r="BW1012" s="111"/>
      <c r="BX1012" s="111"/>
      <c r="BY1012" s="111"/>
      <c r="BZ1012" s="111"/>
      <c r="CA1012" s="111"/>
      <c r="CB1012" s="111"/>
      <c r="CC1012" s="111"/>
      <c r="CD1012" s="111"/>
      <c r="CE1012" s="112">
        <f t="shared" si="54"/>
        <v>0</v>
      </c>
    </row>
    <row r="1013" spans="1:83" ht="15.75" hidden="1" thickBot="1">
      <c r="A1013" s="42" t="s">
        <v>9</v>
      </c>
      <c r="B1013" s="67">
        <v>41809</v>
      </c>
      <c r="C1013" s="68" t="s">
        <v>1032</v>
      </c>
      <c r="D1013" s="133"/>
      <c r="E1013" s="73">
        <v>2.5</v>
      </c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  <c r="S1013" s="111"/>
      <c r="T1013" s="111"/>
      <c r="U1013" s="111"/>
      <c r="V1013" s="111"/>
      <c r="W1013" s="111"/>
      <c r="X1013" s="111"/>
      <c r="Y1013" s="111"/>
      <c r="Z1013" s="111"/>
      <c r="AA1013" s="111"/>
      <c r="AB1013" s="111"/>
      <c r="AC1013" s="111"/>
      <c r="AD1013" s="111"/>
      <c r="AE1013" s="111"/>
      <c r="AF1013" s="111"/>
      <c r="AG1013" s="111"/>
      <c r="AH1013" s="111"/>
      <c r="AI1013" s="111"/>
      <c r="AJ1013" s="111"/>
      <c r="AK1013" s="111"/>
      <c r="AL1013" s="73">
        <v>2.5</v>
      </c>
      <c r="AM1013" s="111"/>
      <c r="AN1013" s="111"/>
      <c r="AO1013" s="111"/>
      <c r="AP1013" s="111"/>
      <c r="AQ1013" s="111"/>
      <c r="AR1013" s="111"/>
      <c r="AS1013" s="111"/>
      <c r="AT1013" s="111"/>
      <c r="AU1013" s="111"/>
      <c r="AV1013" s="111"/>
      <c r="AW1013" s="111"/>
      <c r="AX1013" s="111"/>
      <c r="AY1013" s="111"/>
      <c r="AZ1013" s="111"/>
      <c r="BA1013" s="111"/>
      <c r="BB1013" s="111"/>
      <c r="BC1013" s="111"/>
      <c r="BD1013" s="111"/>
      <c r="BE1013" s="111"/>
      <c r="BF1013" s="111"/>
      <c r="BG1013" s="111"/>
      <c r="BH1013" s="111"/>
      <c r="BI1013" s="111"/>
      <c r="BJ1013" s="111"/>
      <c r="BK1013" s="111"/>
      <c r="BL1013" s="111"/>
      <c r="BM1013" s="111"/>
      <c r="BN1013" s="111"/>
      <c r="BO1013" s="111"/>
      <c r="BP1013" s="111"/>
      <c r="BQ1013" s="111"/>
      <c r="BR1013" s="111"/>
      <c r="BS1013" s="111"/>
      <c r="BT1013" s="111"/>
      <c r="BU1013" s="111"/>
      <c r="BV1013" s="111"/>
      <c r="BW1013" s="111"/>
      <c r="BX1013" s="111"/>
      <c r="BY1013" s="111"/>
      <c r="BZ1013" s="111"/>
      <c r="CA1013" s="111"/>
      <c r="CB1013" s="111"/>
      <c r="CC1013" s="111"/>
      <c r="CD1013" s="111"/>
      <c r="CE1013" s="112">
        <f t="shared" si="54"/>
        <v>0</v>
      </c>
    </row>
    <row r="1014" spans="1:83" ht="15.75" hidden="1" thickBot="1">
      <c r="A1014" s="42" t="s">
        <v>9</v>
      </c>
      <c r="B1014" s="67">
        <v>41809</v>
      </c>
      <c r="C1014" s="68" t="s">
        <v>1119</v>
      </c>
      <c r="D1014" s="133"/>
      <c r="E1014" s="73">
        <v>0.42</v>
      </c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  <c r="S1014" s="111"/>
      <c r="T1014" s="111"/>
      <c r="U1014" s="111"/>
      <c r="V1014" s="111"/>
      <c r="W1014" s="111"/>
      <c r="X1014" s="111"/>
      <c r="Y1014" s="111"/>
      <c r="Z1014" s="73">
        <v>0.42</v>
      </c>
      <c r="AA1014" s="111"/>
      <c r="AB1014" s="111"/>
      <c r="AC1014" s="111"/>
      <c r="AD1014" s="111"/>
      <c r="AE1014" s="111"/>
      <c r="AF1014" s="111"/>
      <c r="AG1014" s="111"/>
      <c r="AH1014" s="111"/>
      <c r="AI1014" s="111"/>
      <c r="AJ1014" s="111"/>
      <c r="AK1014" s="111"/>
      <c r="AL1014" s="111"/>
      <c r="AM1014" s="111"/>
      <c r="AN1014" s="111"/>
      <c r="AO1014" s="111"/>
      <c r="AP1014" s="111"/>
      <c r="AQ1014" s="111"/>
      <c r="AR1014" s="111"/>
      <c r="AS1014" s="111"/>
      <c r="AT1014" s="111"/>
      <c r="AU1014" s="111"/>
      <c r="AV1014" s="111"/>
      <c r="AW1014" s="111"/>
      <c r="AX1014" s="111"/>
      <c r="AY1014" s="111"/>
      <c r="AZ1014" s="111"/>
      <c r="BA1014" s="111"/>
      <c r="BB1014" s="111"/>
      <c r="BC1014" s="111"/>
      <c r="BD1014" s="111"/>
      <c r="BE1014" s="111"/>
      <c r="BF1014" s="111"/>
      <c r="BG1014" s="111"/>
      <c r="BH1014" s="111"/>
      <c r="BI1014" s="111"/>
      <c r="BJ1014" s="111"/>
      <c r="BK1014" s="111"/>
      <c r="BL1014" s="111"/>
      <c r="BM1014" s="111"/>
      <c r="BN1014" s="111"/>
      <c r="BO1014" s="111"/>
      <c r="BP1014" s="111"/>
      <c r="BQ1014" s="111"/>
      <c r="BR1014" s="111"/>
      <c r="BS1014" s="111"/>
      <c r="BT1014" s="111"/>
      <c r="BU1014" s="111"/>
      <c r="BV1014" s="111"/>
      <c r="BW1014" s="111"/>
      <c r="BX1014" s="111"/>
      <c r="BY1014" s="111"/>
      <c r="BZ1014" s="111"/>
      <c r="CA1014" s="111"/>
      <c r="CB1014" s="111"/>
      <c r="CC1014" s="111"/>
      <c r="CD1014" s="111"/>
      <c r="CE1014" s="112">
        <f t="shared" si="54"/>
        <v>0</v>
      </c>
    </row>
    <row r="1015" spans="1:83" ht="15.75" hidden="1" thickBot="1">
      <c r="A1015" s="42" t="s">
        <v>9</v>
      </c>
      <c r="B1015" s="67">
        <v>41809</v>
      </c>
      <c r="C1015" s="68" t="s">
        <v>1118</v>
      </c>
      <c r="D1015" s="133"/>
      <c r="E1015" s="73">
        <v>0.64</v>
      </c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  <c r="S1015" s="111"/>
      <c r="T1015" s="111"/>
      <c r="U1015" s="111"/>
      <c r="V1015" s="111"/>
      <c r="W1015" s="111"/>
      <c r="X1015" s="111"/>
      <c r="Y1015" s="111"/>
      <c r="Z1015" s="73">
        <v>0.64</v>
      </c>
      <c r="AA1015" s="111"/>
      <c r="AB1015" s="111"/>
      <c r="AC1015" s="111"/>
      <c r="AD1015" s="111"/>
      <c r="AE1015" s="111"/>
      <c r="AF1015" s="111"/>
      <c r="AG1015" s="111"/>
      <c r="AH1015" s="111"/>
      <c r="AI1015" s="111"/>
      <c r="AJ1015" s="111"/>
      <c r="AK1015" s="111"/>
      <c r="AL1015" s="111"/>
      <c r="AM1015" s="111"/>
      <c r="AN1015" s="111"/>
      <c r="AO1015" s="111"/>
      <c r="AP1015" s="111"/>
      <c r="AQ1015" s="111"/>
      <c r="AR1015" s="111"/>
      <c r="AS1015" s="111"/>
      <c r="AT1015" s="111"/>
      <c r="AU1015" s="111"/>
      <c r="AV1015" s="111"/>
      <c r="AW1015" s="111"/>
      <c r="AX1015" s="111"/>
      <c r="AY1015" s="111"/>
      <c r="AZ1015" s="111"/>
      <c r="BA1015" s="111"/>
      <c r="BB1015" s="111"/>
      <c r="BC1015" s="111"/>
      <c r="BD1015" s="111"/>
      <c r="BE1015" s="111"/>
      <c r="BF1015" s="111"/>
      <c r="BG1015" s="111"/>
      <c r="BH1015" s="111"/>
      <c r="BI1015" s="111"/>
      <c r="BJ1015" s="111"/>
      <c r="BK1015" s="111"/>
      <c r="BL1015" s="111"/>
      <c r="BM1015" s="111"/>
      <c r="BN1015" s="111"/>
      <c r="BO1015" s="111"/>
      <c r="BP1015" s="111"/>
      <c r="BQ1015" s="111"/>
      <c r="BR1015" s="111"/>
      <c r="BS1015" s="111"/>
      <c r="BT1015" s="111"/>
      <c r="BU1015" s="111"/>
      <c r="BV1015" s="111"/>
      <c r="BW1015" s="111"/>
      <c r="BX1015" s="111"/>
      <c r="BY1015" s="111"/>
      <c r="BZ1015" s="111"/>
      <c r="CA1015" s="111"/>
      <c r="CB1015" s="111"/>
      <c r="CC1015" s="111"/>
      <c r="CD1015" s="111"/>
      <c r="CE1015" s="112">
        <f t="shared" si="54"/>
        <v>0</v>
      </c>
    </row>
    <row r="1016" spans="1:83" ht="15.75" hidden="1" thickBot="1">
      <c r="A1016" s="77" t="s">
        <v>95</v>
      </c>
      <c r="B1016" s="67">
        <v>41809</v>
      </c>
      <c r="C1016" s="68" t="s">
        <v>373</v>
      </c>
      <c r="D1016" s="133"/>
      <c r="E1016" s="89">
        <v>62</v>
      </c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89">
        <v>62</v>
      </c>
      <c r="P1016" s="111"/>
      <c r="Q1016" s="111"/>
      <c r="R1016" s="111"/>
      <c r="S1016" s="111"/>
      <c r="T1016" s="111"/>
      <c r="U1016" s="111"/>
      <c r="V1016" s="111"/>
      <c r="W1016" s="111"/>
      <c r="X1016" s="111"/>
      <c r="Y1016" s="111"/>
      <c r="Z1016" s="111"/>
      <c r="AA1016" s="111"/>
      <c r="AB1016" s="111"/>
      <c r="AC1016" s="111"/>
      <c r="AD1016" s="111"/>
      <c r="AE1016" s="111"/>
      <c r="AF1016" s="111"/>
      <c r="AG1016" s="111"/>
      <c r="AH1016" s="111"/>
      <c r="AI1016" s="111"/>
      <c r="AJ1016" s="111"/>
      <c r="AK1016" s="111"/>
      <c r="AL1016" s="111"/>
      <c r="AM1016" s="111"/>
      <c r="AN1016" s="111"/>
      <c r="AO1016" s="111"/>
      <c r="AP1016" s="111"/>
      <c r="AQ1016" s="111"/>
      <c r="AR1016" s="111"/>
      <c r="AS1016" s="111"/>
      <c r="AT1016" s="111"/>
      <c r="AU1016" s="111"/>
      <c r="AV1016" s="111"/>
      <c r="AW1016" s="111"/>
      <c r="AX1016" s="111"/>
      <c r="AY1016" s="111"/>
      <c r="AZ1016" s="111"/>
      <c r="BA1016" s="111"/>
      <c r="BB1016" s="111"/>
      <c r="BC1016" s="111"/>
      <c r="BD1016" s="111"/>
      <c r="BE1016" s="111"/>
      <c r="BF1016" s="111"/>
      <c r="BG1016" s="111"/>
      <c r="BH1016" s="111"/>
      <c r="BI1016" s="111"/>
      <c r="BJ1016" s="111"/>
      <c r="BK1016" s="111"/>
      <c r="BL1016" s="111"/>
      <c r="BM1016" s="111"/>
      <c r="BN1016" s="111"/>
      <c r="BO1016" s="111"/>
      <c r="BP1016" s="111"/>
      <c r="BQ1016" s="111"/>
      <c r="BR1016" s="111"/>
      <c r="BS1016" s="111"/>
      <c r="BT1016" s="111"/>
      <c r="BU1016" s="111"/>
      <c r="BV1016" s="111"/>
      <c r="BW1016" s="111"/>
      <c r="BX1016" s="111"/>
      <c r="BY1016" s="111"/>
      <c r="BZ1016" s="111"/>
      <c r="CA1016" s="111"/>
      <c r="CB1016" s="111"/>
      <c r="CC1016" s="111"/>
      <c r="CD1016" s="111"/>
      <c r="CE1016" s="112">
        <f>E1016-SUM(F1016:BY1016)</f>
        <v>0</v>
      </c>
    </row>
    <row r="1017" spans="1:83" ht="15.75" hidden="1" thickBot="1">
      <c r="A1017" s="39" t="s">
        <v>10</v>
      </c>
      <c r="B1017" s="67">
        <v>41810</v>
      </c>
      <c r="C1017" s="68" t="s">
        <v>1064</v>
      </c>
      <c r="D1017" s="80" t="s">
        <v>1157</v>
      </c>
      <c r="E1017" s="69">
        <v>-145.19999999999999</v>
      </c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  <c r="S1017" s="111"/>
      <c r="T1017" s="111"/>
      <c r="U1017" s="111"/>
      <c r="V1017" s="111"/>
      <c r="W1017" s="111"/>
      <c r="X1017" s="111"/>
      <c r="Y1017" s="111"/>
      <c r="Z1017" s="111"/>
      <c r="AA1017" s="111"/>
      <c r="AB1017" s="111"/>
      <c r="AC1017" s="111"/>
      <c r="AD1017" s="111"/>
      <c r="AE1017" s="111"/>
      <c r="AF1017" s="111"/>
      <c r="AG1017" s="111"/>
      <c r="AH1017" s="111"/>
      <c r="AI1017" s="111"/>
      <c r="AJ1017" s="111"/>
      <c r="AK1017" s="111"/>
      <c r="AL1017" s="111"/>
      <c r="AM1017" s="111"/>
      <c r="AN1017" s="111"/>
      <c r="AO1017" s="111"/>
      <c r="AP1017" s="111"/>
      <c r="AQ1017" s="111"/>
      <c r="AR1017" s="111"/>
      <c r="AS1017" s="111"/>
      <c r="AT1017" s="111"/>
      <c r="AU1017" s="111"/>
      <c r="AV1017" s="111"/>
      <c r="AW1017" s="111"/>
      <c r="AX1017" s="111"/>
      <c r="AY1017" s="111"/>
      <c r="AZ1017" s="111"/>
      <c r="BA1017" s="111"/>
      <c r="BB1017" s="111"/>
      <c r="BC1017" s="111"/>
      <c r="BD1017" s="111"/>
      <c r="BE1017" s="111"/>
      <c r="BF1017" s="111"/>
      <c r="BG1017" s="111"/>
      <c r="BH1017" s="111"/>
      <c r="BI1017" s="111"/>
      <c r="BJ1017" s="69">
        <v>-145.19999999999999</v>
      </c>
      <c r="BK1017" s="111"/>
      <c r="BL1017" s="111"/>
      <c r="BM1017" s="111"/>
      <c r="BN1017" s="111"/>
      <c r="BO1017" s="111"/>
      <c r="BP1017" s="111"/>
      <c r="BQ1017" s="111"/>
      <c r="BR1017" s="111"/>
      <c r="BS1017" s="111"/>
      <c r="BT1017" s="111"/>
      <c r="BU1017" s="111"/>
      <c r="BV1017" s="111"/>
      <c r="BW1017" s="111"/>
      <c r="BX1017" s="111"/>
      <c r="BY1017" s="111"/>
      <c r="BZ1017" s="111"/>
      <c r="CA1017" s="111"/>
      <c r="CB1017" s="111"/>
      <c r="CC1017" s="111"/>
      <c r="CD1017" s="111"/>
      <c r="CE1017" s="112">
        <f t="shared" si="54"/>
        <v>0</v>
      </c>
    </row>
    <row r="1018" spans="1:83" s="113" customFormat="1" ht="15.75" hidden="1" thickBot="1">
      <c r="A1018" s="132" t="s">
        <v>10</v>
      </c>
      <c r="B1018" s="107">
        <v>41810</v>
      </c>
      <c r="C1018" s="108" t="s">
        <v>316</v>
      </c>
      <c r="D1018" s="80" t="s">
        <v>1158</v>
      </c>
      <c r="E1018" s="73">
        <v>-424.83</v>
      </c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  <c r="S1018" s="111"/>
      <c r="T1018" s="119"/>
      <c r="U1018" s="119"/>
      <c r="V1018" s="119"/>
      <c r="W1018" s="119"/>
      <c r="X1018" s="111"/>
      <c r="Y1018" s="111"/>
      <c r="Z1018" s="111"/>
      <c r="AA1018" s="111"/>
      <c r="AB1018" s="119"/>
      <c r="AC1018" s="119"/>
      <c r="AD1018" s="119"/>
      <c r="AE1018" s="119"/>
      <c r="AF1018" s="111"/>
      <c r="AG1018" s="111"/>
      <c r="AH1018" s="73">
        <f>E1018*0.5</f>
        <v>-212.41499999999999</v>
      </c>
      <c r="AI1018" s="111"/>
      <c r="AJ1018" s="130"/>
      <c r="AK1018" s="111"/>
      <c r="AL1018" s="111"/>
      <c r="AM1018" s="111"/>
      <c r="AN1018" s="73">
        <f>E1018*0.5</f>
        <v>-212.41499999999999</v>
      </c>
      <c r="AO1018" s="111"/>
      <c r="AP1018" s="111"/>
      <c r="AQ1018" s="119"/>
      <c r="AR1018" s="119"/>
      <c r="AS1018" s="119"/>
      <c r="AT1018" s="119"/>
      <c r="AU1018" s="119"/>
      <c r="AV1018" s="119"/>
      <c r="AW1018" s="119"/>
      <c r="AX1018" s="119"/>
      <c r="AY1018" s="119"/>
      <c r="AZ1018" s="119"/>
      <c r="BA1018" s="119"/>
      <c r="BB1018" s="119"/>
      <c r="BC1018" s="119"/>
      <c r="BD1018" s="119"/>
      <c r="BE1018" s="119"/>
      <c r="BF1018" s="119"/>
      <c r="BG1018" s="119"/>
      <c r="BH1018" s="119"/>
      <c r="BI1018" s="131"/>
      <c r="BJ1018" s="119"/>
      <c r="BK1018" s="111"/>
      <c r="BL1018" s="111"/>
      <c r="BM1018" s="111"/>
      <c r="BN1018" s="111"/>
      <c r="BO1018" s="111"/>
      <c r="BP1018" s="111"/>
      <c r="BQ1018" s="111"/>
      <c r="BR1018" s="111"/>
      <c r="BS1018" s="111"/>
      <c r="BT1018" s="111"/>
      <c r="BU1018" s="111"/>
      <c r="BV1018" s="111"/>
      <c r="BW1018" s="111"/>
      <c r="BX1018" s="111"/>
      <c r="BY1018" s="111"/>
      <c r="BZ1018" s="111"/>
      <c r="CA1018" s="111"/>
      <c r="CB1018" s="111"/>
      <c r="CC1018" s="111"/>
      <c r="CD1018" s="111"/>
      <c r="CE1018" s="112">
        <f t="shared" si="54"/>
        <v>0</v>
      </c>
    </row>
    <row r="1019" spans="1:83" s="113" customFormat="1" ht="15.75" hidden="1" thickBot="1">
      <c r="A1019" s="132" t="s">
        <v>10</v>
      </c>
      <c r="B1019" s="107">
        <v>41810</v>
      </c>
      <c r="C1019" s="108" t="s">
        <v>317</v>
      </c>
      <c r="D1019" s="80" t="s">
        <v>1158</v>
      </c>
      <c r="E1019" s="73">
        <v>-615.84</v>
      </c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  <c r="S1019" s="111"/>
      <c r="T1019" s="119"/>
      <c r="U1019" s="119"/>
      <c r="V1019" s="119"/>
      <c r="W1019" s="119"/>
      <c r="X1019" s="119"/>
      <c r="Y1019" s="119"/>
      <c r="Z1019" s="119"/>
      <c r="AA1019" s="119"/>
      <c r="AB1019" s="119"/>
      <c r="AC1019" s="119"/>
      <c r="AD1019" s="119"/>
      <c r="AE1019" s="119"/>
      <c r="AF1019" s="111"/>
      <c r="AG1019" s="111"/>
      <c r="AH1019" s="111"/>
      <c r="AI1019" s="111"/>
      <c r="AJ1019" s="111"/>
      <c r="AK1019" s="111"/>
      <c r="AL1019" s="111"/>
      <c r="AM1019" s="111"/>
      <c r="AN1019" s="73">
        <f>E1019*0.43</f>
        <v>-264.81119999999999</v>
      </c>
      <c r="AO1019" s="111"/>
      <c r="AP1019" s="73">
        <f>E1019*0.57</f>
        <v>-351.02879999999999</v>
      </c>
      <c r="AQ1019" s="119"/>
      <c r="AR1019" s="119"/>
      <c r="AS1019" s="119"/>
      <c r="AT1019" s="119"/>
      <c r="AU1019" s="119"/>
      <c r="AV1019" s="119"/>
      <c r="AW1019" s="119"/>
      <c r="AX1019" s="119"/>
      <c r="AY1019" s="119"/>
      <c r="AZ1019" s="119"/>
      <c r="BA1019" s="119"/>
      <c r="BB1019" s="119"/>
      <c r="BC1019" s="119"/>
      <c r="BD1019" s="119"/>
      <c r="BE1019" s="119"/>
      <c r="BF1019" s="119"/>
      <c r="BG1019" s="119"/>
      <c r="BH1019" s="119"/>
      <c r="BI1019" s="131"/>
      <c r="BJ1019" s="119"/>
      <c r="BK1019" s="111"/>
      <c r="BL1019" s="111"/>
      <c r="BM1019" s="111"/>
      <c r="BN1019" s="111"/>
      <c r="BO1019" s="119"/>
      <c r="BP1019" s="119"/>
      <c r="BQ1019" s="119"/>
      <c r="BR1019" s="119"/>
      <c r="BS1019" s="119"/>
      <c r="BT1019" s="119"/>
      <c r="BU1019" s="119"/>
      <c r="BV1019" s="119"/>
      <c r="BW1019" s="119"/>
      <c r="BX1019" s="119"/>
      <c r="BY1019" s="119"/>
      <c r="BZ1019" s="111"/>
      <c r="CA1019" s="119"/>
      <c r="CB1019" s="119"/>
      <c r="CC1019" s="119"/>
      <c r="CD1019" s="119"/>
      <c r="CE1019" s="112">
        <f t="shared" si="54"/>
        <v>0</v>
      </c>
    </row>
    <row r="1020" spans="1:83" s="113" customFormat="1" ht="15.75" hidden="1" thickBot="1">
      <c r="A1020" s="132" t="s">
        <v>10</v>
      </c>
      <c r="B1020" s="107">
        <v>41810</v>
      </c>
      <c r="C1020" s="108" t="s">
        <v>318</v>
      </c>
      <c r="D1020" s="80" t="s">
        <v>1158</v>
      </c>
      <c r="E1020" s="73">
        <v>-53.33</v>
      </c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  <c r="S1020" s="111"/>
      <c r="T1020" s="119"/>
      <c r="U1020" s="119"/>
      <c r="V1020" s="119"/>
      <c r="W1020" s="119"/>
      <c r="X1020" s="119"/>
      <c r="Y1020" s="119"/>
      <c r="Z1020" s="119"/>
      <c r="AA1020" s="119"/>
      <c r="AB1020" s="119"/>
      <c r="AC1020" s="119"/>
      <c r="AD1020" s="119"/>
      <c r="AE1020" s="119"/>
      <c r="AF1020" s="111"/>
      <c r="AG1020" s="111"/>
      <c r="AH1020" s="73">
        <v>-53.33</v>
      </c>
      <c r="AI1020" s="111"/>
      <c r="AJ1020" s="111"/>
      <c r="AK1020" s="111"/>
      <c r="AL1020" s="111"/>
      <c r="AM1020" s="111"/>
      <c r="AN1020" s="111"/>
      <c r="AO1020" s="111"/>
      <c r="AP1020" s="111"/>
      <c r="AQ1020" s="119"/>
      <c r="AR1020" s="119"/>
      <c r="AS1020" s="119"/>
      <c r="AT1020" s="119"/>
      <c r="AU1020" s="119"/>
      <c r="AV1020" s="119"/>
      <c r="AW1020" s="119"/>
      <c r="AX1020" s="119"/>
      <c r="AY1020" s="119"/>
      <c r="AZ1020" s="119"/>
      <c r="BA1020" s="119"/>
      <c r="BB1020" s="119"/>
      <c r="BC1020" s="119"/>
      <c r="BD1020" s="119"/>
      <c r="BE1020" s="119"/>
      <c r="BF1020" s="119"/>
      <c r="BG1020" s="119"/>
      <c r="BH1020" s="119"/>
      <c r="BI1020" s="131"/>
      <c r="BJ1020" s="119"/>
      <c r="BK1020" s="119"/>
      <c r="BL1020" s="119"/>
      <c r="BM1020" s="119"/>
      <c r="BN1020" s="119"/>
      <c r="BO1020" s="119"/>
      <c r="BP1020" s="119"/>
      <c r="BQ1020" s="119"/>
      <c r="BR1020" s="119"/>
      <c r="BS1020" s="119"/>
      <c r="BT1020" s="119"/>
      <c r="BU1020" s="119"/>
      <c r="BV1020" s="119"/>
      <c r="BW1020" s="119"/>
      <c r="BX1020" s="119"/>
      <c r="BY1020" s="119"/>
      <c r="BZ1020" s="111"/>
      <c r="CA1020" s="119"/>
      <c r="CB1020" s="119"/>
      <c r="CC1020" s="119"/>
      <c r="CD1020" s="119"/>
      <c r="CE1020" s="112">
        <f t="shared" si="54"/>
        <v>0</v>
      </c>
    </row>
    <row r="1021" spans="1:83" s="113" customFormat="1" ht="15.75" hidden="1" thickBot="1">
      <c r="A1021" s="132" t="s">
        <v>10</v>
      </c>
      <c r="B1021" s="107">
        <v>41810</v>
      </c>
      <c r="C1021" s="108" t="s">
        <v>912</v>
      </c>
      <c r="D1021" s="80" t="s">
        <v>1158</v>
      </c>
      <c r="E1021" s="73">
        <v>-53.33</v>
      </c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  <c r="S1021" s="111"/>
      <c r="T1021" s="119"/>
      <c r="U1021" s="119"/>
      <c r="V1021" s="119"/>
      <c r="W1021" s="119"/>
      <c r="X1021" s="119"/>
      <c r="Y1021" s="119"/>
      <c r="Z1021" s="119"/>
      <c r="AA1021" s="119"/>
      <c r="AB1021" s="119"/>
      <c r="AC1021" s="119"/>
      <c r="AD1021" s="119"/>
      <c r="AE1021" s="119"/>
      <c r="AF1021" s="111"/>
      <c r="AG1021" s="111"/>
      <c r="AH1021" s="73">
        <v>-53.33</v>
      </c>
      <c r="AI1021" s="111"/>
      <c r="AJ1021" s="111"/>
      <c r="AK1021" s="111"/>
      <c r="AL1021" s="111"/>
      <c r="AM1021" s="111"/>
      <c r="AN1021" s="111"/>
      <c r="AO1021" s="111"/>
      <c r="AP1021" s="111"/>
      <c r="AQ1021" s="119"/>
      <c r="AR1021" s="119"/>
      <c r="AS1021" s="119"/>
      <c r="AT1021" s="119"/>
      <c r="AU1021" s="119"/>
      <c r="AV1021" s="119"/>
      <c r="AW1021" s="119"/>
      <c r="AX1021" s="119"/>
      <c r="AY1021" s="119"/>
      <c r="AZ1021" s="119"/>
      <c r="BA1021" s="119"/>
      <c r="BB1021" s="119"/>
      <c r="BC1021" s="119"/>
      <c r="BD1021" s="119"/>
      <c r="BE1021" s="119"/>
      <c r="BF1021" s="119"/>
      <c r="BG1021" s="119"/>
      <c r="BH1021" s="119"/>
      <c r="BI1021" s="131"/>
      <c r="BJ1021" s="119"/>
      <c r="BK1021" s="119"/>
      <c r="BL1021" s="119"/>
      <c r="BM1021" s="119"/>
      <c r="BN1021" s="119"/>
      <c r="BO1021" s="119"/>
      <c r="BP1021" s="119"/>
      <c r="BQ1021" s="119"/>
      <c r="BR1021" s="119"/>
      <c r="BS1021" s="119"/>
      <c r="BT1021" s="119"/>
      <c r="BU1021" s="119"/>
      <c r="BV1021" s="119"/>
      <c r="BW1021" s="119"/>
      <c r="BX1021" s="119"/>
      <c r="BY1021" s="119"/>
      <c r="BZ1021" s="111"/>
      <c r="CA1021" s="119"/>
      <c r="CB1021" s="119"/>
      <c r="CC1021" s="119"/>
      <c r="CD1021" s="119"/>
      <c r="CE1021" s="112">
        <f t="shared" si="54"/>
        <v>0</v>
      </c>
    </row>
    <row r="1022" spans="1:83" s="113" customFormat="1" ht="15.75" hidden="1" thickBot="1">
      <c r="A1022" s="132" t="s">
        <v>10</v>
      </c>
      <c r="B1022" s="107">
        <v>41810</v>
      </c>
      <c r="C1022" s="108" t="s">
        <v>320</v>
      </c>
      <c r="D1022" s="80" t="s">
        <v>1158</v>
      </c>
      <c r="E1022" s="73">
        <v>-133.33000000000001</v>
      </c>
      <c r="F1022" s="119"/>
      <c r="G1022" s="119"/>
      <c r="H1022" s="119"/>
      <c r="I1022" s="119"/>
      <c r="J1022" s="119"/>
      <c r="K1022" s="119"/>
      <c r="L1022" s="119"/>
      <c r="M1022" s="119"/>
      <c r="N1022" s="119"/>
      <c r="O1022" s="119"/>
      <c r="P1022" s="119"/>
      <c r="Q1022" s="119"/>
      <c r="R1022" s="119"/>
      <c r="S1022" s="119"/>
      <c r="T1022" s="119"/>
      <c r="U1022" s="119"/>
      <c r="V1022" s="119"/>
      <c r="W1022" s="119"/>
      <c r="X1022" s="119"/>
      <c r="Y1022" s="119"/>
      <c r="Z1022" s="119"/>
      <c r="AA1022" s="119"/>
      <c r="AB1022" s="119"/>
      <c r="AC1022" s="119"/>
      <c r="AD1022" s="119"/>
      <c r="AE1022" s="119"/>
      <c r="AF1022" s="111"/>
      <c r="AG1022" s="111"/>
      <c r="AH1022" s="73">
        <v>-133.33000000000001</v>
      </c>
      <c r="AI1022" s="111"/>
      <c r="AJ1022" s="111"/>
      <c r="AK1022" s="111"/>
      <c r="AL1022" s="111"/>
      <c r="AM1022" s="111"/>
      <c r="AN1022" s="111"/>
      <c r="AO1022" s="111"/>
      <c r="AP1022" s="111"/>
      <c r="AQ1022" s="119"/>
      <c r="AR1022" s="119"/>
      <c r="AS1022" s="119"/>
      <c r="AT1022" s="119"/>
      <c r="AU1022" s="119"/>
      <c r="AV1022" s="119"/>
      <c r="AW1022" s="119"/>
      <c r="AX1022" s="119"/>
      <c r="AY1022" s="119"/>
      <c r="AZ1022" s="119"/>
      <c r="BA1022" s="119"/>
      <c r="BB1022" s="119"/>
      <c r="BC1022" s="119"/>
      <c r="BD1022" s="119"/>
      <c r="BE1022" s="119"/>
      <c r="BF1022" s="119"/>
      <c r="BG1022" s="119"/>
      <c r="BH1022" s="119"/>
      <c r="BI1022" s="131"/>
      <c r="BJ1022" s="119"/>
      <c r="BK1022" s="119"/>
      <c r="BL1022" s="119"/>
      <c r="BM1022" s="119"/>
      <c r="BN1022" s="119"/>
      <c r="BO1022" s="119"/>
      <c r="BP1022" s="119"/>
      <c r="BQ1022" s="119"/>
      <c r="BR1022" s="119"/>
      <c r="BS1022" s="119"/>
      <c r="BT1022" s="119"/>
      <c r="BU1022" s="119"/>
      <c r="BV1022" s="119"/>
      <c r="BW1022" s="119"/>
      <c r="BX1022" s="119"/>
      <c r="BY1022" s="119"/>
      <c r="BZ1022" s="119"/>
      <c r="CA1022" s="119"/>
      <c r="CB1022" s="119"/>
      <c r="CC1022" s="119"/>
      <c r="CD1022" s="119"/>
      <c r="CE1022" s="112">
        <f t="shared" si="54"/>
        <v>0</v>
      </c>
    </row>
    <row r="1023" spans="1:83" s="113" customFormat="1" ht="15.75" hidden="1" thickBot="1">
      <c r="A1023" s="132" t="s">
        <v>10</v>
      </c>
      <c r="B1023" s="107">
        <v>41810</v>
      </c>
      <c r="C1023" s="108" t="s">
        <v>321</v>
      </c>
      <c r="D1023" s="80" t="s">
        <v>1158</v>
      </c>
      <c r="E1023" s="73">
        <v>-53.33</v>
      </c>
      <c r="F1023" s="119"/>
      <c r="G1023" s="119"/>
      <c r="H1023" s="119"/>
      <c r="I1023" s="119"/>
      <c r="J1023" s="119"/>
      <c r="K1023" s="119"/>
      <c r="L1023" s="119"/>
      <c r="M1023" s="119"/>
      <c r="N1023" s="119"/>
      <c r="O1023" s="119"/>
      <c r="P1023" s="119"/>
      <c r="Q1023" s="119"/>
      <c r="R1023" s="119"/>
      <c r="S1023" s="119"/>
      <c r="T1023" s="119"/>
      <c r="U1023" s="119"/>
      <c r="V1023" s="119"/>
      <c r="W1023" s="119"/>
      <c r="X1023" s="119"/>
      <c r="Y1023" s="119"/>
      <c r="Z1023" s="119"/>
      <c r="AA1023" s="119"/>
      <c r="AB1023" s="119"/>
      <c r="AC1023" s="119"/>
      <c r="AD1023" s="119"/>
      <c r="AE1023" s="119"/>
      <c r="AF1023" s="111"/>
      <c r="AG1023" s="111"/>
      <c r="AH1023" s="73">
        <v>-53.33</v>
      </c>
      <c r="AI1023" s="111"/>
      <c r="AJ1023" s="111"/>
      <c r="AK1023" s="111"/>
      <c r="AL1023" s="111"/>
      <c r="AM1023" s="111"/>
      <c r="AN1023" s="111"/>
      <c r="AO1023" s="111"/>
      <c r="AP1023" s="111"/>
      <c r="AQ1023" s="119"/>
      <c r="AR1023" s="119"/>
      <c r="AS1023" s="119"/>
      <c r="AT1023" s="119"/>
      <c r="AU1023" s="119"/>
      <c r="AV1023" s="119"/>
      <c r="AW1023" s="119"/>
      <c r="AX1023" s="119"/>
      <c r="AY1023" s="119"/>
      <c r="AZ1023" s="119"/>
      <c r="BA1023" s="119"/>
      <c r="BB1023" s="119"/>
      <c r="BC1023" s="119"/>
      <c r="BD1023" s="119"/>
      <c r="BE1023" s="119"/>
      <c r="BF1023" s="119"/>
      <c r="BG1023" s="119"/>
      <c r="BH1023" s="119"/>
      <c r="BI1023" s="131"/>
      <c r="BJ1023" s="119"/>
      <c r="BK1023" s="119"/>
      <c r="BL1023" s="119"/>
      <c r="BM1023" s="119"/>
      <c r="BN1023" s="119"/>
      <c r="BO1023" s="119"/>
      <c r="BP1023" s="119"/>
      <c r="BQ1023" s="119"/>
      <c r="BR1023" s="119"/>
      <c r="BS1023" s="119"/>
      <c r="BT1023" s="119"/>
      <c r="BU1023" s="119"/>
      <c r="BV1023" s="119"/>
      <c r="BW1023" s="119"/>
      <c r="BX1023" s="119"/>
      <c r="BY1023" s="119"/>
      <c r="BZ1023" s="119"/>
      <c r="CA1023" s="119"/>
      <c r="CB1023" s="119"/>
      <c r="CC1023" s="119"/>
      <c r="CD1023" s="119"/>
      <c r="CE1023" s="112">
        <f t="shared" si="54"/>
        <v>0</v>
      </c>
    </row>
    <row r="1024" spans="1:83" s="113" customFormat="1" ht="15.75" hidden="1" thickBot="1">
      <c r="A1024" s="132" t="s">
        <v>10</v>
      </c>
      <c r="B1024" s="107">
        <v>41810</v>
      </c>
      <c r="C1024" s="108" t="s">
        <v>322</v>
      </c>
      <c r="D1024" s="80" t="s">
        <v>1158</v>
      </c>
      <c r="E1024" s="73">
        <v>-53.33</v>
      </c>
      <c r="F1024" s="119"/>
      <c r="G1024" s="119"/>
      <c r="H1024" s="119"/>
      <c r="I1024" s="119"/>
      <c r="J1024" s="119"/>
      <c r="K1024" s="119"/>
      <c r="L1024" s="119"/>
      <c r="M1024" s="119"/>
      <c r="N1024" s="119"/>
      <c r="O1024" s="119"/>
      <c r="P1024" s="119"/>
      <c r="Q1024" s="119"/>
      <c r="R1024" s="119"/>
      <c r="S1024" s="119"/>
      <c r="T1024" s="119"/>
      <c r="U1024" s="119"/>
      <c r="V1024" s="119"/>
      <c r="W1024" s="119"/>
      <c r="X1024" s="119"/>
      <c r="Y1024" s="119"/>
      <c r="Z1024" s="119"/>
      <c r="AA1024" s="119"/>
      <c r="AB1024" s="119"/>
      <c r="AC1024" s="119"/>
      <c r="AD1024" s="119"/>
      <c r="AE1024" s="119"/>
      <c r="AF1024" s="111"/>
      <c r="AG1024" s="111"/>
      <c r="AH1024" s="73">
        <v>-53.33</v>
      </c>
      <c r="AI1024" s="111"/>
      <c r="AJ1024" s="111"/>
      <c r="AK1024" s="111"/>
      <c r="AL1024" s="111"/>
      <c r="AM1024" s="111"/>
      <c r="AN1024" s="111"/>
      <c r="AO1024" s="111"/>
      <c r="AP1024" s="111"/>
      <c r="AQ1024" s="119"/>
      <c r="AR1024" s="119"/>
      <c r="AS1024" s="119"/>
      <c r="AT1024" s="119"/>
      <c r="AU1024" s="119"/>
      <c r="AV1024" s="119"/>
      <c r="AW1024" s="119"/>
      <c r="AX1024" s="119"/>
      <c r="AY1024" s="119"/>
      <c r="AZ1024" s="119"/>
      <c r="BA1024" s="119"/>
      <c r="BB1024" s="119"/>
      <c r="BC1024" s="119"/>
      <c r="BD1024" s="119"/>
      <c r="BE1024" s="119"/>
      <c r="BF1024" s="119"/>
      <c r="BG1024" s="119"/>
      <c r="BH1024" s="119"/>
      <c r="BI1024" s="131"/>
      <c r="BJ1024" s="119"/>
      <c r="BK1024" s="119"/>
      <c r="BL1024" s="119"/>
      <c r="BM1024" s="119"/>
      <c r="BN1024" s="119"/>
      <c r="BO1024" s="119"/>
      <c r="BP1024" s="119"/>
      <c r="BQ1024" s="119"/>
      <c r="BR1024" s="119"/>
      <c r="BS1024" s="119"/>
      <c r="BT1024" s="119"/>
      <c r="BU1024" s="119"/>
      <c r="BV1024" s="119"/>
      <c r="BW1024" s="119"/>
      <c r="BX1024" s="119"/>
      <c r="BY1024" s="119"/>
      <c r="BZ1024" s="119"/>
      <c r="CA1024" s="119"/>
      <c r="CB1024" s="119"/>
      <c r="CC1024" s="119"/>
      <c r="CD1024" s="119"/>
      <c r="CE1024" s="112">
        <f t="shared" si="54"/>
        <v>0</v>
      </c>
    </row>
    <row r="1025" spans="1:83" s="113" customFormat="1" ht="15.75" hidden="1" thickBot="1">
      <c r="A1025" s="132" t="s">
        <v>10</v>
      </c>
      <c r="B1025" s="107">
        <v>41810</v>
      </c>
      <c r="C1025" s="108" t="s">
        <v>323</v>
      </c>
      <c r="D1025" s="80" t="s">
        <v>1158</v>
      </c>
      <c r="E1025" s="73">
        <v>-66.66</v>
      </c>
      <c r="F1025" s="119"/>
      <c r="G1025" s="119"/>
      <c r="H1025" s="119"/>
      <c r="I1025" s="119"/>
      <c r="J1025" s="119"/>
      <c r="K1025" s="119"/>
      <c r="L1025" s="119"/>
      <c r="M1025" s="119"/>
      <c r="N1025" s="119"/>
      <c r="O1025" s="119"/>
      <c r="P1025" s="119"/>
      <c r="Q1025" s="119"/>
      <c r="R1025" s="119"/>
      <c r="S1025" s="119"/>
      <c r="T1025" s="119"/>
      <c r="U1025" s="119"/>
      <c r="V1025" s="119"/>
      <c r="W1025" s="119"/>
      <c r="X1025" s="119"/>
      <c r="Y1025" s="119"/>
      <c r="Z1025" s="119"/>
      <c r="AA1025" s="119"/>
      <c r="AB1025" s="119"/>
      <c r="AC1025" s="119"/>
      <c r="AD1025" s="119"/>
      <c r="AE1025" s="119"/>
      <c r="AF1025" s="111"/>
      <c r="AG1025" s="111"/>
      <c r="AH1025" s="73">
        <v>-66.66</v>
      </c>
      <c r="AI1025" s="111"/>
      <c r="AJ1025" s="111"/>
      <c r="AK1025" s="111"/>
      <c r="AL1025" s="111"/>
      <c r="AM1025" s="111"/>
      <c r="AN1025" s="111"/>
      <c r="AO1025" s="111"/>
      <c r="AP1025" s="111"/>
      <c r="AQ1025" s="119"/>
      <c r="AR1025" s="119"/>
      <c r="AS1025" s="119"/>
      <c r="AT1025" s="119"/>
      <c r="AU1025" s="119"/>
      <c r="AV1025" s="119"/>
      <c r="AW1025" s="119"/>
      <c r="AX1025" s="119"/>
      <c r="AY1025" s="119"/>
      <c r="AZ1025" s="119"/>
      <c r="BA1025" s="119"/>
      <c r="BB1025" s="119"/>
      <c r="BC1025" s="119"/>
      <c r="BD1025" s="119"/>
      <c r="BE1025" s="119"/>
      <c r="BF1025" s="119"/>
      <c r="BG1025" s="119"/>
      <c r="BH1025" s="119"/>
      <c r="BI1025" s="131"/>
      <c r="BJ1025" s="119"/>
      <c r="BK1025" s="119"/>
      <c r="BL1025" s="119"/>
      <c r="BM1025" s="119"/>
      <c r="BN1025" s="119"/>
      <c r="BO1025" s="119"/>
      <c r="BP1025" s="119"/>
      <c r="BQ1025" s="119"/>
      <c r="BR1025" s="119"/>
      <c r="BS1025" s="119"/>
      <c r="BT1025" s="119"/>
      <c r="BU1025" s="119"/>
      <c r="BV1025" s="119"/>
      <c r="BW1025" s="119"/>
      <c r="BX1025" s="119"/>
      <c r="BY1025" s="119"/>
      <c r="BZ1025" s="119"/>
      <c r="CA1025" s="119"/>
      <c r="CB1025" s="119"/>
      <c r="CC1025" s="119"/>
      <c r="CD1025" s="119"/>
      <c r="CE1025" s="112">
        <f t="shared" si="54"/>
        <v>0</v>
      </c>
    </row>
    <row r="1026" spans="1:83" ht="15.75" hidden="1" thickBot="1">
      <c r="A1026" s="42" t="s">
        <v>9</v>
      </c>
      <c r="B1026" s="67">
        <v>41810</v>
      </c>
      <c r="C1026" s="68" t="s">
        <v>1116</v>
      </c>
      <c r="D1026" s="80" t="s">
        <v>1160</v>
      </c>
      <c r="E1026" s="73">
        <v>-3.75</v>
      </c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  <c r="S1026" s="111"/>
      <c r="T1026" s="111"/>
      <c r="U1026" s="111"/>
      <c r="V1026" s="111"/>
      <c r="W1026" s="111"/>
      <c r="X1026" s="111"/>
      <c r="Y1026" s="111"/>
      <c r="Z1026" s="111"/>
      <c r="AA1026" s="111"/>
      <c r="AB1026" s="111"/>
      <c r="AC1026" s="111"/>
      <c r="AD1026" s="111"/>
      <c r="AE1026" s="111"/>
      <c r="AF1026" s="111"/>
      <c r="AG1026" s="111"/>
      <c r="AH1026" s="111"/>
      <c r="AI1026" s="111"/>
      <c r="AJ1026" s="111"/>
      <c r="AK1026" s="111"/>
      <c r="AL1026" s="111"/>
      <c r="AM1026" s="111"/>
      <c r="AN1026" s="73">
        <v>-3.75</v>
      </c>
      <c r="AO1026" s="111"/>
      <c r="AP1026" s="111"/>
      <c r="AQ1026" s="111"/>
      <c r="AR1026" s="111"/>
      <c r="AS1026" s="111"/>
      <c r="AT1026" s="111"/>
      <c r="AU1026" s="111"/>
      <c r="AV1026" s="111"/>
      <c r="AW1026" s="111"/>
      <c r="AX1026" s="111"/>
      <c r="AY1026" s="111"/>
      <c r="AZ1026" s="111"/>
      <c r="BA1026" s="111"/>
      <c r="BB1026" s="111"/>
      <c r="BC1026" s="111"/>
      <c r="BD1026" s="111"/>
      <c r="BE1026" s="111"/>
      <c r="BF1026" s="111"/>
      <c r="BG1026" s="111"/>
      <c r="BH1026" s="111"/>
      <c r="BI1026" s="111"/>
      <c r="BJ1026" s="111"/>
      <c r="BK1026" s="111"/>
      <c r="BL1026" s="111"/>
      <c r="BM1026" s="111"/>
      <c r="BN1026" s="111"/>
      <c r="BO1026" s="111"/>
      <c r="BP1026" s="111"/>
      <c r="BQ1026" s="111"/>
      <c r="BR1026" s="111"/>
      <c r="BS1026" s="111"/>
      <c r="BT1026" s="111"/>
      <c r="BU1026" s="111"/>
      <c r="BV1026" s="111"/>
      <c r="BW1026" s="111"/>
      <c r="BX1026" s="111"/>
      <c r="BY1026" s="111"/>
      <c r="BZ1026" s="111"/>
      <c r="CA1026" s="111"/>
      <c r="CB1026" s="111"/>
      <c r="CC1026" s="111"/>
      <c r="CD1026" s="111"/>
      <c r="CE1026" s="112">
        <f t="shared" si="54"/>
        <v>0</v>
      </c>
    </row>
    <row r="1027" spans="1:83" ht="15.75" hidden="1" thickBot="1">
      <c r="A1027" s="42" t="s">
        <v>9</v>
      </c>
      <c r="B1027" s="67">
        <v>41810</v>
      </c>
      <c r="C1027" s="68" t="s">
        <v>1032</v>
      </c>
      <c r="D1027" s="133"/>
      <c r="E1027" s="73">
        <v>5</v>
      </c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  <c r="S1027" s="111"/>
      <c r="T1027" s="111"/>
      <c r="U1027" s="111"/>
      <c r="V1027" s="111"/>
      <c r="W1027" s="111"/>
      <c r="X1027" s="111"/>
      <c r="Y1027" s="111"/>
      <c r="Z1027" s="111"/>
      <c r="AA1027" s="111"/>
      <c r="AB1027" s="111"/>
      <c r="AC1027" s="111"/>
      <c r="AD1027" s="111"/>
      <c r="AE1027" s="111"/>
      <c r="AF1027" s="111"/>
      <c r="AG1027" s="111"/>
      <c r="AH1027" s="111"/>
      <c r="AI1027" s="111"/>
      <c r="AJ1027" s="111"/>
      <c r="AK1027" s="111"/>
      <c r="AL1027" s="73">
        <v>5</v>
      </c>
      <c r="AM1027" s="111"/>
      <c r="AN1027" s="111"/>
      <c r="AO1027" s="111"/>
      <c r="AP1027" s="111"/>
      <c r="AQ1027" s="111"/>
      <c r="AR1027" s="111"/>
      <c r="AS1027" s="111"/>
      <c r="AT1027" s="111"/>
      <c r="AU1027" s="111"/>
      <c r="AV1027" s="111"/>
      <c r="AW1027" s="111"/>
      <c r="AX1027" s="111"/>
      <c r="AY1027" s="111"/>
      <c r="AZ1027" s="111"/>
      <c r="BA1027" s="111"/>
      <c r="BB1027" s="111"/>
      <c r="BC1027" s="111"/>
      <c r="BD1027" s="111"/>
      <c r="BE1027" s="111"/>
      <c r="BF1027" s="111"/>
      <c r="BG1027" s="111"/>
      <c r="BH1027" s="111"/>
      <c r="BI1027" s="111"/>
      <c r="BJ1027" s="111"/>
      <c r="BK1027" s="111"/>
      <c r="BL1027" s="111"/>
      <c r="BM1027" s="111"/>
      <c r="BN1027" s="111"/>
      <c r="BO1027" s="111"/>
      <c r="BP1027" s="111"/>
      <c r="BQ1027" s="111"/>
      <c r="BR1027" s="111"/>
      <c r="BS1027" s="111"/>
      <c r="BT1027" s="111"/>
      <c r="BU1027" s="111"/>
      <c r="BV1027" s="111"/>
      <c r="BW1027" s="111"/>
      <c r="BX1027" s="111"/>
      <c r="BY1027" s="111"/>
      <c r="BZ1027" s="111"/>
      <c r="CA1027" s="111"/>
      <c r="CB1027" s="111"/>
      <c r="CC1027" s="111"/>
      <c r="CD1027" s="111"/>
      <c r="CE1027" s="112">
        <f t="shared" si="54"/>
        <v>0</v>
      </c>
    </row>
    <row r="1028" spans="1:83" ht="15" hidden="1" customHeight="1">
      <c r="A1028" s="77" t="s">
        <v>95</v>
      </c>
      <c r="B1028" s="67">
        <v>41810</v>
      </c>
      <c r="C1028" s="68" t="s">
        <v>207</v>
      </c>
      <c r="D1028" s="133"/>
      <c r="E1028" s="89">
        <v>-334</v>
      </c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  <c r="S1028" s="111"/>
      <c r="T1028" s="111"/>
      <c r="U1028" s="111"/>
      <c r="V1028" s="111"/>
      <c r="W1028" s="111"/>
      <c r="X1028" s="111"/>
      <c r="Y1028" s="111"/>
      <c r="Z1028" s="111"/>
      <c r="AA1028" s="111"/>
      <c r="AB1028" s="111"/>
      <c r="AC1028" s="111"/>
      <c r="AD1028" s="111"/>
      <c r="AE1028" s="111"/>
      <c r="AF1028" s="111"/>
      <c r="AG1028" s="111"/>
      <c r="AH1028" s="111"/>
      <c r="AI1028" s="111"/>
      <c r="AJ1028" s="111"/>
      <c r="AK1028" s="111"/>
      <c r="AL1028" s="111"/>
      <c r="AM1028" s="111"/>
      <c r="AN1028" s="111"/>
      <c r="AO1028" s="111"/>
      <c r="AP1028" s="111"/>
      <c r="AQ1028" s="111"/>
      <c r="AR1028" s="111"/>
      <c r="AS1028" s="111"/>
      <c r="AT1028" s="111"/>
      <c r="AU1028" s="111"/>
      <c r="AV1028" s="111"/>
      <c r="AW1028" s="111"/>
      <c r="AX1028" s="111"/>
      <c r="AY1028" s="111"/>
      <c r="AZ1028" s="111"/>
      <c r="BA1028" s="111"/>
      <c r="BB1028" s="111"/>
      <c r="BC1028" s="111"/>
      <c r="BD1028" s="111"/>
      <c r="BE1028" s="111"/>
      <c r="BF1028" s="111"/>
      <c r="BG1028" s="111"/>
      <c r="BH1028" s="111"/>
      <c r="BI1028" s="111"/>
      <c r="BJ1028" s="111"/>
      <c r="BK1028" s="111"/>
      <c r="BL1028" s="111"/>
      <c r="BM1028" s="111"/>
      <c r="BN1028" s="111"/>
      <c r="BO1028" s="111"/>
      <c r="BP1028" s="111"/>
      <c r="BQ1028" s="111"/>
      <c r="BR1028" s="111"/>
      <c r="BS1028" s="111"/>
      <c r="BT1028" s="111"/>
      <c r="BU1028" s="111"/>
      <c r="BV1028" s="111"/>
      <c r="BW1028" s="111"/>
      <c r="BX1028" s="111"/>
      <c r="BY1028" s="111"/>
      <c r="BZ1028" s="111"/>
      <c r="CA1028" s="111"/>
      <c r="CB1028" s="111"/>
      <c r="CC1028" s="111"/>
      <c r="CD1028" s="111"/>
      <c r="CE1028" s="112">
        <f>E1028-SUM(F1028:BY1028)</f>
        <v>-334</v>
      </c>
    </row>
    <row r="1029" spans="1:83" ht="15" hidden="1" customHeight="1">
      <c r="A1029" s="42" t="s">
        <v>9</v>
      </c>
      <c r="B1029" s="67">
        <v>41810</v>
      </c>
      <c r="C1029" s="68" t="s">
        <v>257</v>
      </c>
      <c r="D1029" s="133"/>
      <c r="E1029" s="73">
        <v>334</v>
      </c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  <c r="S1029" s="111"/>
      <c r="T1029" s="111"/>
      <c r="U1029" s="111"/>
      <c r="V1029" s="111"/>
      <c r="W1029" s="111"/>
      <c r="X1029" s="111"/>
      <c r="Y1029" s="111"/>
      <c r="Z1029" s="111"/>
      <c r="AA1029" s="111"/>
      <c r="AB1029" s="111"/>
      <c r="AC1029" s="111"/>
      <c r="AD1029" s="111"/>
      <c r="AE1029" s="111"/>
      <c r="AF1029" s="111"/>
      <c r="AG1029" s="111"/>
      <c r="AH1029" s="111"/>
      <c r="AI1029" s="111"/>
      <c r="AJ1029" s="111"/>
      <c r="AK1029" s="111"/>
      <c r="AL1029" s="111"/>
      <c r="AM1029" s="111"/>
      <c r="AN1029" s="111"/>
      <c r="AO1029" s="111"/>
      <c r="AP1029" s="111"/>
      <c r="AQ1029" s="111"/>
      <c r="AR1029" s="111"/>
      <c r="AS1029" s="111"/>
      <c r="AT1029" s="111"/>
      <c r="AU1029" s="111"/>
      <c r="AV1029" s="111"/>
      <c r="AW1029" s="111"/>
      <c r="AX1029" s="111"/>
      <c r="AY1029" s="111"/>
      <c r="AZ1029" s="111"/>
      <c r="BA1029" s="111"/>
      <c r="BB1029" s="111"/>
      <c r="BC1029" s="111"/>
      <c r="BD1029" s="111"/>
      <c r="BE1029" s="111"/>
      <c r="BF1029" s="111"/>
      <c r="BG1029" s="111"/>
      <c r="BH1029" s="111"/>
      <c r="BI1029" s="111"/>
      <c r="BJ1029" s="111"/>
      <c r="BK1029" s="111"/>
      <c r="BL1029" s="111"/>
      <c r="BM1029" s="111"/>
      <c r="BN1029" s="111"/>
      <c r="BO1029" s="111"/>
      <c r="BP1029" s="111"/>
      <c r="BQ1029" s="111"/>
      <c r="BR1029" s="111"/>
      <c r="BS1029" s="111"/>
      <c r="BT1029" s="111"/>
      <c r="BU1029" s="111"/>
      <c r="BV1029" s="111"/>
      <c r="BW1029" s="111"/>
      <c r="BX1029" s="111"/>
      <c r="BY1029" s="111"/>
      <c r="BZ1029" s="111"/>
      <c r="CA1029" s="111"/>
      <c r="CB1029" s="111"/>
      <c r="CC1029" s="111"/>
      <c r="CD1029" s="111"/>
      <c r="CE1029" s="112">
        <f t="shared" si="54"/>
        <v>334</v>
      </c>
    </row>
    <row r="1030" spans="1:83" ht="15" hidden="1" customHeight="1">
      <c r="A1030" s="77" t="s">
        <v>95</v>
      </c>
      <c r="B1030" s="67">
        <v>41810</v>
      </c>
      <c r="C1030" s="68" t="s">
        <v>100</v>
      </c>
      <c r="D1030" s="133"/>
      <c r="E1030" s="89">
        <v>43</v>
      </c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89">
        <v>43</v>
      </c>
      <c r="P1030" s="111"/>
      <c r="Q1030" s="111"/>
      <c r="R1030" s="111"/>
      <c r="S1030" s="111"/>
      <c r="T1030" s="111"/>
      <c r="U1030" s="111"/>
      <c r="V1030" s="111"/>
      <c r="W1030" s="111"/>
      <c r="X1030" s="111"/>
      <c r="Y1030" s="111"/>
      <c r="Z1030" s="111"/>
      <c r="AA1030" s="111"/>
      <c r="AB1030" s="111"/>
      <c r="AC1030" s="111"/>
      <c r="AD1030" s="111"/>
      <c r="AE1030" s="111"/>
      <c r="AF1030" s="111"/>
      <c r="AG1030" s="111"/>
      <c r="AH1030" s="111"/>
      <c r="AI1030" s="111"/>
      <c r="AJ1030" s="111"/>
      <c r="AK1030" s="111"/>
      <c r="AL1030" s="111"/>
      <c r="AM1030" s="111"/>
      <c r="AN1030" s="111"/>
      <c r="AO1030" s="111"/>
      <c r="AP1030" s="111"/>
      <c r="AQ1030" s="111"/>
      <c r="AR1030" s="111"/>
      <c r="AS1030" s="111"/>
      <c r="AT1030" s="111"/>
      <c r="AU1030" s="111"/>
      <c r="AV1030" s="111"/>
      <c r="AW1030" s="111"/>
      <c r="AX1030" s="111"/>
      <c r="AY1030" s="111"/>
      <c r="AZ1030" s="111"/>
      <c r="BA1030" s="111"/>
      <c r="BB1030" s="111"/>
      <c r="BC1030" s="111"/>
      <c r="BD1030" s="111"/>
      <c r="BE1030" s="111"/>
      <c r="BF1030" s="111"/>
      <c r="BG1030" s="111"/>
      <c r="BH1030" s="111"/>
      <c r="BI1030" s="111"/>
      <c r="BJ1030" s="111"/>
      <c r="BK1030" s="111"/>
      <c r="BL1030" s="111"/>
      <c r="BM1030" s="111"/>
      <c r="BN1030" s="111"/>
      <c r="BO1030" s="111"/>
      <c r="BP1030" s="111"/>
      <c r="BQ1030" s="111"/>
      <c r="BR1030" s="111"/>
      <c r="BS1030" s="111"/>
      <c r="BT1030" s="111"/>
      <c r="BU1030" s="111"/>
      <c r="BV1030" s="111"/>
      <c r="BW1030" s="111"/>
      <c r="BX1030" s="111"/>
      <c r="BY1030" s="111"/>
      <c r="BZ1030" s="111"/>
      <c r="CA1030" s="111"/>
      <c r="CB1030" s="111"/>
      <c r="CC1030" s="111"/>
      <c r="CD1030" s="111"/>
      <c r="CE1030" s="112">
        <f>E1030-SUM(F1030:BY1030)</f>
        <v>0</v>
      </c>
    </row>
    <row r="1031" spans="1:83" ht="15" hidden="1" customHeight="1">
      <c r="A1031" s="77" t="s">
        <v>95</v>
      </c>
      <c r="B1031" s="67">
        <v>41810</v>
      </c>
      <c r="C1031" s="68" t="s">
        <v>101</v>
      </c>
      <c r="D1031" s="133"/>
      <c r="E1031" s="89">
        <v>15</v>
      </c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89">
        <v>15</v>
      </c>
      <c r="Q1031" s="111"/>
      <c r="R1031" s="111"/>
      <c r="S1031" s="111"/>
      <c r="T1031" s="111"/>
      <c r="U1031" s="111"/>
      <c r="V1031" s="111"/>
      <c r="W1031" s="111"/>
      <c r="X1031" s="111"/>
      <c r="Y1031" s="111"/>
      <c r="Z1031" s="111"/>
      <c r="AA1031" s="111"/>
      <c r="AB1031" s="111"/>
      <c r="AC1031" s="111"/>
      <c r="AD1031" s="111"/>
      <c r="AE1031" s="111"/>
      <c r="AF1031" s="111"/>
      <c r="AG1031" s="111"/>
      <c r="AH1031" s="111"/>
      <c r="AI1031" s="111"/>
      <c r="AJ1031" s="111"/>
      <c r="AK1031" s="111"/>
      <c r="AL1031" s="111"/>
      <c r="AM1031" s="111"/>
      <c r="AN1031" s="111"/>
      <c r="AO1031" s="111"/>
      <c r="AP1031" s="111"/>
      <c r="AQ1031" s="111"/>
      <c r="AR1031" s="111"/>
      <c r="AS1031" s="111"/>
      <c r="AT1031" s="111"/>
      <c r="AU1031" s="111"/>
      <c r="AV1031" s="111"/>
      <c r="AW1031" s="111"/>
      <c r="AX1031" s="111"/>
      <c r="AY1031" s="111"/>
      <c r="AZ1031" s="111"/>
      <c r="BA1031" s="111"/>
      <c r="BB1031" s="111"/>
      <c r="BC1031" s="111"/>
      <c r="BD1031" s="111"/>
      <c r="BE1031" s="111"/>
      <c r="BF1031" s="111"/>
      <c r="BG1031" s="111"/>
      <c r="BH1031" s="111"/>
      <c r="BI1031" s="111"/>
      <c r="BJ1031" s="111"/>
      <c r="BK1031" s="111"/>
      <c r="BL1031" s="111"/>
      <c r="BM1031" s="111"/>
      <c r="BN1031" s="111"/>
      <c r="BO1031" s="111"/>
      <c r="BP1031" s="111"/>
      <c r="BQ1031" s="111"/>
      <c r="BR1031" s="111"/>
      <c r="BS1031" s="111"/>
      <c r="BT1031" s="111"/>
      <c r="BU1031" s="111"/>
      <c r="BV1031" s="111"/>
      <c r="BW1031" s="111"/>
      <c r="BX1031" s="111"/>
      <c r="BY1031" s="111"/>
      <c r="BZ1031" s="111"/>
      <c r="CA1031" s="111"/>
      <c r="CB1031" s="111"/>
      <c r="CC1031" s="111"/>
      <c r="CD1031" s="111"/>
      <c r="CE1031" s="112">
        <f>E1031-SUM(F1031:BY1031)</f>
        <v>0</v>
      </c>
    </row>
    <row r="1032" spans="1:83" ht="15" hidden="1" customHeight="1">
      <c r="A1032" s="77" t="s">
        <v>95</v>
      </c>
      <c r="B1032" s="67">
        <v>41810</v>
      </c>
      <c r="C1032" s="68" t="s">
        <v>1109</v>
      </c>
      <c r="D1032" s="133"/>
      <c r="E1032" s="89">
        <v>30</v>
      </c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89">
        <v>30</v>
      </c>
      <c r="P1032" s="111"/>
      <c r="Q1032" s="111"/>
      <c r="R1032" s="111"/>
      <c r="S1032" s="111"/>
      <c r="T1032" s="111"/>
      <c r="U1032" s="111"/>
      <c r="V1032" s="111"/>
      <c r="W1032" s="111"/>
      <c r="X1032" s="111"/>
      <c r="Y1032" s="111"/>
      <c r="Z1032" s="111"/>
      <c r="AA1032" s="111"/>
      <c r="AB1032" s="111"/>
      <c r="AC1032" s="111"/>
      <c r="AD1032" s="111"/>
      <c r="AE1032" s="111"/>
      <c r="AF1032" s="111"/>
      <c r="AG1032" s="111"/>
      <c r="AH1032" s="111"/>
      <c r="AI1032" s="111"/>
      <c r="AJ1032" s="111"/>
      <c r="AK1032" s="111"/>
      <c r="AL1032" s="111"/>
      <c r="AM1032" s="111"/>
      <c r="AN1032" s="111"/>
      <c r="AO1032" s="111"/>
      <c r="AP1032" s="111"/>
      <c r="AQ1032" s="111"/>
      <c r="AR1032" s="111"/>
      <c r="AS1032" s="111"/>
      <c r="AT1032" s="111"/>
      <c r="AU1032" s="111"/>
      <c r="AV1032" s="111"/>
      <c r="AW1032" s="111"/>
      <c r="AX1032" s="111"/>
      <c r="AY1032" s="111"/>
      <c r="AZ1032" s="111"/>
      <c r="BA1032" s="111"/>
      <c r="BB1032" s="111"/>
      <c r="BC1032" s="111"/>
      <c r="BD1032" s="111"/>
      <c r="BE1032" s="111"/>
      <c r="BF1032" s="111"/>
      <c r="BG1032" s="111"/>
      <c r="BH1032" s="111"/>
      <c r="BI1032" s="111"/>
      <c r="BJ1032" s="111"/>
      <c r="BK1032" s="111"/>
      <c r="BL1032" s="111"/>
      <c r="BM1032" s="111"/>
      <c r="BN1032" s="111"/>
      <c r="BO1032" s="111"/>
      <c r="BP1032" s="111"/>
      <c r="BQ1032" s="111"/>
      <c r="BR1032" s="111"/>
      <c r="BS1032" s="111"/>
      <c r="BT1032" s="111"/>
      <c r="BU1032" s="111"/>
      <c r="BV1032" s="111"/>
      <c r="BW1032" s="111"/>
      <c r="BX1032" s="111"/>
      <c r="BY1032" s="111"/>
      <c r="BZ1032" s="111"/>
      <c r="CA1032" s="111"/>
      <c r="CB1032" s="111"/>
      <c r="CC1032" s="111"/>
      <c r="CD1032" s="111"/>
      <c r="CE1032" s="112">
        <f t="shared" ref="CE1032:CE1040" si="58">E1032-SUM(F1032:BY1032)</f>
        <v>0</v>
      </c>
    </row>
    <row r="1033" spans="1:83" ht="15" hidden="1" customHeight="1">
      <c r="A1033" s="39" t="s">
        <v>10</v>
      </c>
      <c r="B1033" s="67">
        <v>41815</v>
      </c>
      <c r="C1033" s="68" t="s">
        <v>1106</v>
      </c>
      <c r="D1033" s="80" t="s">
        <v>1161</v>
      </c>
      <c r="E1033" s="69">
        <v>-59.98</v>
      </c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I1033" s="64"/>
      <c r="AJ1033" s="64"/>
      <c r="AK1033" s="64"/>
      <c r="AL1033" s="64"/>
      <c r="AM1033" s="64"/>
      <c r="AN1033" s="64"/>
      <c r="AO1033" s="64"/>
      <c r="AP1033" s="64"/>
      <c r="AQ1033" s="64"/>
      <c r="AR1033" s="64"/>
      <c r="AS1033" s="64"/>
      <c r="AT1033" s="64"/>
      <c r="AU1033" s="64"/>
      <c r="AV1033" s="64"/>
      <c r="AW1033" s="64"/>
      <c r="AX1033" s="64"/>
      <c r="AY1033" s="64"/>
      <c r="AZ1033" s="64"/>
      <c r="BA1033" s="64"/>
      <c r="BB1033" s="64"/>
      <c r="BC1033" s="64"/>
      <c r="BD1033" s="64"/>
      <c r="BE1033" s="64"/>
      <c r="BF1033" s="64"/>
      <c r="BG1033" s="64"/>
      <c r="BH1033" s="64"/>
      <c r="BI1033" s="64"/>
      <c r="BJ1033" s="64"/>
      <c r="BK1033" s="64"/>
      <c r="BL1033" s="64"/>
      <c r="BM1033" s="64"/>
      <c r="BN1033" s="64"/>
      <c r="BO1033" s="64"/>
      <c r="BP1033" s="64"/>
      <c r="BQ1033" s="64"/>
      <c r="BR1033" s="64"/>
      <c r="BS1033" s="64"/>
      <c r="BT1033" s="64"/>
      <c r="BU1033" s="64"/>
      <c r="BV1033" s="82">
        <v>-59.98</v>
      </c>
      <c r="BW1033" s="64"/>
      <c r="BX1033" s="64"/>
      <c r="BY1033" s="64"/>
      <c r="BZ1033" s="64"/>
      <c r="CA1033" s="64"/>
      <c r="CB1033" s="64"/>
      <c r="CC1033" s="64"/>
      <c r="CD1033" s="64"/>
      <c r="CE1033" s="112">
        <f t="shared" si="58"/>
        <v>0</v>
      </c>
    </row>
    <row r="1034" spans="1:83" ht="15" hidden="1" customHeight="1">
      <c r="A1034" s="39" t="s">
        <v>10</v>
      </c>
      <c r="B1034" s="67">
        <v>41815</v>
      </c>
      <c r="C1034" s="68" t="s">
        <v>311</v>
      </c>
      <c r="D1034" s="80" t="s">
        <v>290</v>
      </c>
      <c r="E1034" s="69">
        <v>-0.25</v>
      </c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  <c r="AK1034" s="64"/>
      <c r="AL1034" s="64"/>
      <c r="AM1034" s="64"/>
      <c r="AN1034" s="64"/>
      <c r="AO1034" s="64"/>
      <c r="AP1034" s="64"/>
      <c r="AQ1034" s="64"/>
      <c r="AR1034" s="64"/>
      <c r="AS1034" s="64"/>
      <c r="AT1034" s="64"/>
      <c r="AU1034" s="64"/>
      <c r="AV1034" s="64"/>
      <c r="AW1034" s="64"/>
      <c r="AX1034" s="64"/>
      <c r="AY1034" s="64"/>
      <c r="AZ1034" s="64"/>
      <c r="BA1034" s="64"/>
      <c r="BB1034" s="64"/>
      <c r="BC1034" s="64"/>
      <c r="BD1034" s="64"/>
      <c r="BE1034" s="64"/>
      <c r="BF1034" s="64"/>
      <c r="BG1034" s="64"/>
      <c r="BH1034" s="64"/>
      <c r="BI1034" s="64"/>
      <c r="BJ1034" s="64"/>
      <c r="BK1034" s="64"/>
      <c r="BL1034" s="64"/>
      <c r="BM1034" s="64"/>
      <c r="BN1034" s="69">
        <v>-0.25</v>
      </c>
      <c r="BO1034" s="64"/>
      <c r="BP1034" s="64"/>
      <c r="BQ1034" s="64"/>
      <c r="BR1034" s="64"/>
      <c r="BS1034" s="64"/>
      <c r="BT1034" s="64"/>
      <c r="BU1034" s="64"/>
      <c r="BV1034" s="64"/>
      <c r="BW1034" s="64"/>
      <c r="BX1034" s="64"/>
      <c r="BY1034" s="64"/>
      <c r="BZ1034" s="64"/>
      <c r="CA1034" s="64"/>
      <c r="CB1034" s="64"/>
      <c r="CC1034" s="64"/>
      <c r="CD1034" s="64"/>
      <c r="CE1034" s="112">
        <f t="shared" si="58"/>
        <v>0</v>
      </c>
    </row>
    <row r="1035" spans="1:83" ht="15" hidden="1" customHeight="1">
      <c r="A1035" s="42" t="s">
        <v>9</v>
      </c>
      <c r="B1035" s="67">
        <v>41816</v>
      </c>
      <c r="C1035" s="68" t="s">
        <v>1122</v>
      </c>
      <c r="D1035" s="80"/>
      <c r="E1035" s="73">
        <v>-900</v>
      </c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  <c r="S1035" s="111"/>
      <c r="T1035" s="111"/>
      <c r="U1035" s="111"/>
      <c r="V1035" s="111"/>
      <c r="W1035" s="111"/>
      <c r="X1035" s="111"/>
      <c r="Y1035" s="111"/>
      <c r="Z1035" s="111"/>
      <c r="AA1035" s="111"/>
      <c r="AB1035" s="111"/>
      <c r="AC1035" s="111"/>
      <c r="AD1035" s="111"/>
      <c r="AE1035" s="111"/>
      <c r="AF1035" s="111"/>
      <c r="AG1035" s="111"/>
      <c r="AH1035" s="111"/>
      <c r="AI1035" s="111"/>
      <c r="AJ1035" s="111"/>
      <c r="AK1035" s="111"/>
      <c r="AL1035" s="111"/>
      <c r="AM1035" s="111"/>
      <c r="AN1035" s="111"/>
      <c r="AO1035" s="111"/>
      <c r="AP1035" s="111"/>
      <c r="AQ1035" s="111"/>
      <c r="AR1035" s="111"/>
      <c r="AS1035" s="111"/>
      <c r="AT1035" s="111"/>
      <c r="AU1035" s="111"/>
      <c r="AV1035" s="111"/>
      <c r="AW1035" s="111"/>
      <c r="AX1035" s="111"/>
      <c r="AY1035" s="111"/>
      <c r="AZ1035" s="111"/>
      <c r="BA1035" s="111"/>
      <c r="BB1035" s="111"/>
      <c r="BC1035" s="111"/>
      <c r="BD1035" s="111"/>
      <c r="BE1035" s="111"/>
      <c r="BF1035" s="111"/>
      <c r="BG1035" s="111"/>
      <c r="BH1035" s="111"/>
      <c r="BI1035" s="111"/>
      <c r="BJ1035" s="111"/>
      <c r="BK1035" s="111"/>
      <c r="BL1035" s="111"/>
      <c r="BM1035" s="111"/>
      <c r="BN1035" s="111"/>
      <c r="BO1035" s="111"/>
      <c r="BP1035" s="111"/>
      <c r="BQ1035" s="111"/>
      <c r="BR1035" s="111"/>
      <c r="BS1035" s="111"/>
      <c r="BT1035" s="111"/>
      <c r="BU1035" s="111"/>
      <c r="BV1035" s="111"/>
      <c r="BW1035" s="111"/>
      <c r="BX1035" s="111"/>
      <c r="BY1035" s="111"/>
      <c r="BZ1035" s="111"/>
      <c r="CA1035" s="111"/>
      <c r="CB1035" s="111"/>
      <c r="CC1035" s="111"/>
      <c r="CD1035" s="111"/>
      <c r="CE1035" s="112">
        <f t="shared" si="58"/>
        <v>-900</v>
      </c>
    </row>
    <row r="1036" spans="1:83" ht="15" hidden="1" customHeight="1">
      <c r="A1036" s="42" t="s">
        <v>9</v>
      </c>
      <c r="B1036" s="67">
        <v>41816</v>
      </c>
      <c r="C1036" s="68" t="s">
        <v>1122</v>
      </c>
      <c r="D1036" s="133"/>
      <c r="E1036" s="73">
        <v>-130.47999999999999</v>
      </c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  <c r="S1036" s="111"/>
      <c r="T1036" s="111"/>
      <c r="U1036" s="111"/>
      <c r="V1036" s="111"/>
      <c r="W1036" s="111"/>
      <c r="X1036" s="111"/>
      <c r="Y1036" s="111"/>
      <c r="Z1036" s="111"/>
      <c r="AA1036" s="111"/>
      <c r="AB1036" s="111"/>
      <c r="AC1036" s="111"/>
      <c r="AD1036" s="111"/>
      <c r="AE1036" s="111"/>
      <c r="AF1036" s="111"/>
      <c r="AG1036" s="111"/>
      <c r="AH1036" s="111"/>
      <c r="AI1036" s="111"/>
      <c r="AJ1036" s="111"/>
      <c r="AK1036" s="111"/>
      <c r="AL1036" s="111"/>
      <c r="AM1036" s="111"/>
      <c r="AN1036" s="111"/>
      <c r="AO1036" s="111"/>
      <c r="AP1036" s="111"/>
      <c r="AQ1036" s="111"/>
      <c r="AR1036" s="111"/>
      <c r="AS1036" s="111"/>
      <c r="AT1036" s="111"/>
      <c r="AU1036" s="111"/>
      <c r="AV1036" s="111"/>
      <c r="AW1036" s="111"/>
      <c r="AX1036" s="111"/>
      <c r="AY1036" s="111"/>
      <c r="AZ1036" s="111"/>
      <c r="BA1036" s="111"/>
      <c r="BB1036" s="111"/>
      <c r="BC1036" s="111"/>
      <c r="BD1036" s="111"/>
      <c r="BE1036" s="111"/>
      <c r="BF1036" s="111"/>
      <c r="BG1036" s="111"/>
      <c r="BH1036" s="111"/>
      <c r="BI1036" s="111"/>
      <c r="BJ1036" s="111"/>
      <c r="BK1036" s="111"/>
      <c r="BL1036" s="111"/>
      <c r="BM1036" s="111"/>
      <c r="BN1036" s="111"/>
      <c r="BO1036" s="111"/>
      <c r="BP1036" s="111"/>
      <c r="BQ1036" s="111"/>
      <c r="BR1036" s="111"/>
      <c r="BS1036" s="111"/>
      <c r="BT1036" s="111"/>
      <c r="BU1036" s="111"/>
      <c r="BV1036" s="111"/>
      <c r="BW1036" s="111"/>
      <c r="BX1036" s="111"/>
      <c r="BY1036" s="111"/>
      <c r="BZ1036" s="111"/>
      <c r="CA1036" s="111"/>
      <c r="CB1036" s="111"/>
      <c r="CC1036" s="111"/>
      <c r="CD1036" s="111"/>
      <c r="CE1036" s="112">
        <f t="shared" si="58"/>
        <v>-130.47999999999999</v>
      </c>
    </row>
    <row r="1037" spans="1:83" ht="15" hidden="1" customHeight="1" thickBot="1">
      <c r="A1037" s="39" t="s">
        <v>10</v>
      </c>
      <c r="B1037" s="67">
        <v>41824</v>
      </c>
      <c r="C1037" s="68" t="s">
        <v>267</v>
      </c>
      <c r="D1037" s="133"/>
      <c r="E1037" s="69">
        <v>1030.48</v>
      </c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  <c r="S1037" s="111"/>
      <c r="T1037" s="111"/>
      <c r="U1037" s="111"/>
      <c r="V1037" s="111"/>
      <c r="W1037" s="111"/>
      <c r="X1037" s="111"/>
      <c r="Y1037" s="111"/>
      <c r="Z1037" s="111"/>
      <c r="AA1037" s="111"/>
      <c r="AB1037" s="111"/>
      <c r="AC1037" s="111"/>
      <c r="AD1037" s="111"/>
      <c r="AE1037" s="111"/>
      <c r="AF1037" s="111"/>
      <c r="AG1037" s="111"/>
      <c r="AH1037" s="111"/>
      <c r="AI1037" s="111"/>
      <c r="AJ1037" s="111"/>
      <c r="AK1037" s="111"/>
      <c r="AL1037" s="111"/>
      <c r="AM1037" s="111"/>
      <c r="AN1037" s="111"/>
      <c r="AO1037" s="111"/>
      <c r="AP1037" s="111"/>
      <c r="AQ1037" s="111"/>
      <c r="AR1037" s="111"/>
      <c r="AS1037" s="111"/>
      <c r="AT1037" s="111"/>
      <c r="AU1037" s="111"/>
      <c r="AV1037" s="111"/>
      <c r="AW1037" s="111"/>
      <c r="AX1037" s="111"/>
      <c r="AY1037" s="111"/>
      <c r="AZ1037" s="111"/>
      <c r="BA1037" s="111"/>
      <c r="BB1037" s="111"/>
      <c r="BC1037" s="111"/>
      <c r="BD1037" s="111"/>
      <c r="BE1037" s="111"/>
      <c r="BF1037" s="111"/>
      <c r="BG1037" s="111"/>
      <c r="BH1037" s="111"/>
      <c r="BI1037" s="111"/>
      <c r="BJ1037" s="111"/>
      <c r="BK1037" s="111"/>
      <c r="BL1037" s="111"/>
      <c r="BM1037" s="111"/>
      <c r="BN1037" s="111"/>
      <c r="BO1037" s="111"/>
      <c r="BP1037" s="111"/>
      <c r="BQ1037" s="111"/>
      <c r="BR1037" s="111"/>
      <c r="BS1037" s="111"/>
      <c r="BT1037" s="111"/>
      <c r="BU1037" s="111"/>
      <c r="BV1037" s="111"/>
      <c r="BW1037" s="111"/>
      <c r="BX1037" s="111"/>
      <c r="BY1037" s="111"/>
      <c r="BZ1037" s="111"/>
      <c r="CA1037" s="111"/>
      <c r="CB1037" s="111"/>
      <c r="CC1037" s="111"/>
      <c r="CD1037" s="111"/>
      <c r="CE1037" s="112">
        <f>E1037-SUM(F1037:BY1037)</f>
        <v>1030.48</v>
      </c>
    </row>
    <row r="1038" spans="1:83" ht="15" hidden="1" customHeight="1">
      <c r="A1038" s="39" t="s">
        <v>10</v>
      </c>
      <c r="B1038" s="67">
        <v>41817</v>
      </c>
      <c r="C1038" s="68" t="s">
        <v>181</v>
      </c>
      <c r="D1038" s="80" t="s">
        <v>1162</v>
      </c>
      <c r="E1038" s="69">
        <v>-60</v>
      </c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  <c r="S1038" s="111"/>
      <c r="T1038" s="111"/>
      <c r="U1038" s="111"/>
      <c r="V1038" s="111"/>
      <c r="W1038" s="111"/>
      <c r="X1038" s="111"/>
      <c r="Y1038" s="111"/>
      <c r="Z1038" s="111"/>
      <c r="AA1038" s="111"/>
      <c r="AB1038" s="111"/>
      <c r="AC1038" s="111"/>
      <c r="AD1038" s="111"/>
      <c r="AE1038" s="111"/>
      <c r="AF1038" s="111"/>
      <c r="AG1038" s="111"/>
      <c r="AH1038" s="111"/>
      <c r="AI1038" s="111"/>
      <c r="AJ1038" s="111"/>
      <c r="AK1038" s="111"/>
      <c r="AL1038" s="111"/>
      <c r="AM1038" s="111"/>
      <c r="AN1038" s="111"/>
      <c r="AO1038" s="111"/>
      <c r="AP1038" s="111"/>
      <c r="AQ1038" s="111"/>
      <c r="AR1038" s="111"/>
      <c r="AS1038" s="111"/>
      <c r="AT1038" s="111"/>
      <c r="AU1038" s="111"/>
      <c r="AV1038" s="111"/>
      <c r="AW1038" s="111"/>
      <c r="AX1038" s="111"/>
      <c r="AY1038" s="111"/>
      <c r="AZ1038" s="111"/>
      <c r="BA1038" s="111"/>
      <c r="BB1038" s="111"/>
      <c r="BC1038" s="111"/>
      <c r="BD1038" s="111"/>
      <c r="BE1038" s="111"/>
      <c r="BF1038" s="111"/>
      <c r="BG1038" s="111"/>
      <c r="BH1038" s="111"/>
      <c r="BI1038" s="111"/>
      <c r="BJ1038" s="111"/>
      <c r="BK1038" s="111"/>
      <c r="BL1038" s="111"/>
      <c r="BM1038" s="111"/>
      <c r="BN1038" s="111"/>
      <c r="BO1038" s="111"/>
      <c r="BP1038" s="111"/>
      <c r="BQ1038" s="111"/>
      <c r="BR1038" s="111"/>
      <c r="BS1038" s="111"/>
      <c r="BT1038" s="111"/>
      <c r="BU1038" s="111"/>
      <c r="BV1038" s="111"/>
      <c r="BW1038" s="69">
        <v>-60</v>
      </c>
      <c r="BX1038" s="111"/>
      <c r="BY1038" s="111"/>
      <c r="BZ1038" s="111"/>
      <c r="CA1038" s="111"/>
      <c r="CB1038" s="111"/>
      <c r="CC1038" s="111"/>
      <c r="CD1038" s="111"/>
      <c r="CE1038" s="112">
        <f t="shared" si="58"/>
        <v>0</v>
      </c>
    </row>
    <row r="1039" spans="1:83" ht="15" hidden="1" customHeight="1">
      <c r="A1039" s="39" t="s">
        <v>10</v>
      </c>
      <c r="B1039" s="67">
        <v>41817</v>
      </c>
      <c r="C1039" s="68" t="s">
        <v>246</v>
      </c>
      <c r="D1039" s="80" t="s">
        <v>1163</v>
      </c>
      <c r="E1039" s="69">
        <v>-21.37</v>
      </c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  <c r="S1039" s="111"/>
      <c r="T1039" s="111"/>
      <c r="U1039" s="111"/>
      <c r="V1039" s="111"/>
      <c r="W1039" s="111"/>
      <c r="X1039" s="111"/>
      <c r="Y1039" s="111"/>
      <c r="Z1039" s="111"/>
      <c r="AA1039" s="111"/>
      <c r="AB1039" s="111"/>
      <c r="AC1039" s="111"/>
      <c r="AD1039" s="111"/>
      <c r="AE1039" s="111"/>
      <c r="AF1039" s="111"/>
      <c r="AG1039" s="111"/>
      <c r="AH1039" s="111"/>
      <c r="AI1039" s="111"/>
      <c r="AJ1039" s="111"/>
      <c r="AK1039" s="111"/>
      <c r="AL1039" s="111"/>
      <c r="AM1039" s="111"/>
      <c r="AN1039" s="111"/>
      <c r="AO1039" s="111"/>
      <c r="AP1039" s="111"/>
      <c r="AQ1039" s="111"/>
      <c r="AR1039" s="111"/>
      <c r="AS1039" s="111"/>
      <c r="AT1039" s="111"/>
      <c r="AU1039" s="111"/>
      <c r="AV1039" s="111"/>
      <c r="AW1039" s="111"/>
      <c r="AX1039" s="111"/>
      <c r="AY1039" s="111"/>
      <c r="AZ1039" s="111"/>
      <c r="BA1039" s="111"/>
      <c r="BB1039" s="111"/>
      <c r="BC1039" s="111"/>
      <c r="BD1039" s="111"/>
      <c r="BE1039" s="111"/>
      <c r="BF1039" s="111"/>
      <c r="BG1039" s="111"/>
      <c r="BH1039" s="111"/>
      <c r="BI1039" s="111"/>
      <c r="BJ1039" s="111"/>
      <c r="BK1039" s="111"/>
      <c r="BL1039" s="111"/>
      <c r="BM1039" s="111"/>
      <c r="BN1039" s="111"/>
      <c r="BO1039" s="111"/>
      <c r="BP1039" s="111"/>
      <c r="BQ1039" s="111"/>
      <c r="BR1039" s="111"/>
      <c r="BS1039" s="111"/>
      <c r="BT1039" s="69">
        <v>-21.37</v>
      </c>
      <c r="BU1039" s="111"/>
      <c r="BV1039" s="111"/>
      <c r="BW1039" s="111"/>
      <c r="BX1039" s="111"/>
      <c r="BY1039" s="111"/>
      <c r="BZ1039" s="111"/>
      <c r="CA1039" s="111"/>
      <c r="CB1039" s="111"/>
      <c r="CC1039" s="111"/>
      <c r="CD1039" s="111"/>
      <c r="CE1039" s="112">
        <f t="shared" si="58"/>
        <v>0</v>
      </c>
    </row>
    <row r="1040" spans="1:83" s="113" customFormat="1" ht="15" hidden="1" customHeight="1" thickBot="1">
      <c r="A1040" s="132" t="s">
        <v>10</v>
      </c>
      <c r="B1040" s="107">
        <v>41851</v>
      </c>
      <c r="C1040" s="108" t="s">
        <v>911</v>
      </c>
      <c r="D1040" s="80" t="s">
        <v>1159</v>
      </c>
      <c r="E1040" s="73">
        <v>-619.35</v>
      </c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  <c r="S1040" s="111"/>
      <c r="T1040" s="111"/>
      <c r="U1040" s="111"/>
      <c r="V1040" s="111"/>
      <c r="W1040" s="111"/>
      <c r="X1040" s="111"/>
      <c r="Y1040" s="111"/>
      <c r="Z1040" s="111"/>
      <c r="AA1040" s="111"/>
      <c r="AB1040" s="111"/>
      <c r="AC1040" s="111"/>
      <c r="AD1040" s="111"/>
      <c r="AE1040" s="111"/>
      <c r="AF1040" s="111"/>
      <c r="AG1040" s="111"/>
      <c r="AH1040" s="111"/>
      <c r="AI1040" s="73">
        <v>-264.08999999999997</v>
      </c>
      <c r="AJ1040" s="111"/>
      <c r="AK1040" s="111"/>
      <c r="AL1040" s="111"/>
      <c r="AM1040" s="111"/>
      <c r="AN1040" s="111"/>
      <c r="AO1040" s="73">
        <v>-206.97</v>
      </c>
      <c r="AP1040" s="111"/>
      <c r="AQ1040" s="73">
        <v>-148.29</v>
      </c>
      <c r="AR1040" s="111"/>
      <c r="AS1040" s="111"/>
      <c r="AT1040" s="111"/>
      <c r="AU1040" s="111"/>
      <c r="AV1040" s="111"/>
      <c r="AW1040" s="111"/>
      <c r="AX1040" s="111"/>
      <c r="AY1040" s="111"/>
      <c r="AZ1040" s="111"/>
      <c r="BA1040" s="111"/>
      <c r="BB1040" s="111"/>
      <c r="BC1040" s="111"/>
      <c r="BD1040" s="111"/>
      <c r="BE1040" s="111"/>
      <c r="BF1040" s="111"/>
      <c r="BG1040" s="111"/>
      <c r="BH1040" s="111"/>
      <c r="BI1040" s="111"/>
      <c r="BJ1040" s="111"/>
      <c r="BK1040" s="111"/>
      <c r="BL1040" s="111"/>
      <c r="BM1040" s="111"/>
      <c r="BN1040" s="111"/>
      <c r="BO1040" s="111"/>
      <c r="BP1040" s="111"/>
      <c r="BQ1040" s="111"/>
      <c r="BR1040" s="111"/>
      <c r="BS1040" s="111"/>
      <c r="BT1040" s="111"/>
      <c r="BU1040" s="111"/>
      <c r="BV1040" s="111"/>
      <c r="BW1040" s="111"/>
      <c r="BX1040" s="111"/>
      <c r="BY1040" s="111"/>
      <c r="BZ1040" s="111"/>
      <c r="CA1040" s="111"/>
      <c r="CB1040" s="111"/>
      <c r="CC1040" s="111"/>
      <c r="CD1040" s="111"/>
      <c r="CE1040" s="112">
        <f t="shared" si="58"/>
        <v>0</v>
      </c>
    </row>
    <row r="1041" spans="1:84" ht="15" customHeight="1" thickTop="1" thickBot="1">
      <c r="A1041" s="10"/>
      <c r="B1041" s="40"/>
      <c r="C1041" s="41" t="s">
        <v>162</v>
      </c>
      <c r="D1041" s="71"/>
      <c r="E1041" s="81">
        <f>SUM(E958:E1040)</f>
        <v>-211.16999999999973</v>
      </c>
      <c r="F1041" s="81">
        <f t="shared" ref="F1041:AJ1041" si="59">SUM(F958:F1040)</f>
        <v>0</v>
      </c>
      <c r="G1041" s="81">
        <f t="shared" si="59"/>
        <v>0</v>
      </c>
      <c r="H1041" s="81">
        <f t="shared" si="59"/>
        <v>0</v>
      </c>
      <c r="I1041" s="81">
        <f t="shared" si="59"/>
        <v>0</v>
      </c>
      <c r="J1041" s="81">
        <f t="shared" si="59"/>
        <v>0</v>
      </c>
      <c r="K1041" s="81">
        <f t="shared" si="59"/>
        <v>0</v>
      </c>
      <c r="L1041" s="81">
        <f t="shared" si="59"/>
        <v>1060.5</v>
      </c>
      <c r="M1041" s="81">
        <f t="shared" si="59"/>
        <v>0</v>
      </c>
      <c r="N1041" s="81">
        <f t="shared" si="59"/>
        <v>0</v>
      </c>
      <c r="O1041" s="81">
        <f t="shared" si="59"/>
        <v>872.33</v>
      </c>
      <c r="P1041" s="81">
        <f t="shared" si="59"/>
        <v>288.34000000000003</v>
      </c>
      <c r="Q1041" s="81">
        <f t="shared" si="59"/>
        <v>0</v>
      </c>
      <c r="R1041" s="81">
        <f t="shared" si="59"/>
        <v>0</v>
      </c>
      <c r="S1041" s="81">
        <f t="shared" si="59"/>
        <v>0</v>
      </c>
      <c r="T1041" s="81">
        <f t="shared" si="59"/>
        <v>0</v>
      </c>
      <c r="U1041" s="81">
        <f t="shared" si="59"/>
        <v>0</v>
      </c>
      <c r="V1041" s="81">
        <f t="shared" si="59"/>
        <v>0</v>
      </c>
      <c r="W1041" s="81">
        <f t="shared" si="59"/>
        <v>4</v>
      </c>
      <c r="X1041" s="81">
        <f t="shared" si="59"/>
        <v>0</v>
      </c>
      <c r="Y1041" s="81">
        <f t="shared" si="59"/>
        <v>0</v>
      </c>
      <c r="Z1041" s="81">
        <f t="shared" si="59"/>
        <v>788.36999999999989</v>
      </c>
      <c r="AA1041" s="81">
        <f t="shared" si="59"/>
        <v>0</v>
      </c>
      <c r="AB1041" s="81">
        <f t="shared" si="59"/>
        <v>13.5</v>
      </c>
      <c r="AC1041" s="81">
        <f t="shared" si="59"/>
        <v>0</v>
      </c>
      <c r="AD1041" s="81">
        <f t="shared" si="59"/>
        <v>0</v>
      </c>
      <c r="AE1041" s="81">
        <f t="shared" si="59"/>
        <v>0</v>
      </c>
      <c r="AF1041" s="81">
        <f t="shared" si="59"/>
        <v>0</v>
      </c>
      <c r="AG1041" s="81">
        <f>SUM(AG958:AG1040)</f>
        <v>-11.13</v>
      </c>
      <c r="AH1041" s="81">
        <f>SUM(AH958:AH1040)</f>
        <v>-625.72499999999991</v>
      </c>
      <c r="AI1041" s="81">
        <f t="shared" si="59"/>
        <v>-264.08999999999997</v>
      </c>
      <c r="AJ1041" s="81">
        <f t="shared" si="59"/>
        <v>0</v>
      </c>
      <c r="AK1041" s="81">
        <f t="shared" ref="AK1041:BP1041" si="60">SUM(AK958:AK1040)</f>
        <v>0</v>
      </c>
      <c r="AL1041" s="81">
        <f t="shared" si="60"/>
        <v>-16.100000000000001</v>
      </c>
      <c r="AM1041" s="81">
        <f t="shared" si="60"/>
        <v>0</v>
      </c>
      <c r="AN1041" s="81">
        <f t="shared" si="60"/>
        <v>-488.47619999999995</v>
      </c>
      <c r="AO1041" s="81">
        <f t="shared" si="60"/>
        <v>-206.97</v>
      </c>
      <c r="AP1041" s="81">
        <f t="shared" si="60"/>
        <v>-351.02879999999999</v>
      </c>
      <c r="AQ1041" s="81">
        <f t="shared" si="60"/>
        <v>-148.29</v>
      </c>
      <c r="AR1041" s="81">
        <f t="shared" si="60"/>
        <v>0</v>
      </c>
      <c r="AS1041" s="81">
        <f t="shared" si="60"/>
        <v>0</v>
      </c>
      <c r="AT1041" s="81">
        <f t="shared" si="60"/>
        <v>0</v>
      </c>
      <c r="AU1041" s="81">
        <f t="shared" si="60"/>
        <v>0</v>
      </c>
      <c r="AV1041" s="81">
        <f t="shared" si="60"/>
        <v>0</v>
      </c>
      <c r="AW1041" s="81">
        <f t="shared" si="60"/>
        <v>0</v>
      </c>
      <c r="AX1041" s="81">
        <f t="shared" si="60"/>
        <v>0</v>
      </c>
      <c r="AY1041" s="81">
        <f t="shared" si="60"/>
        <v>0</v>
      </c>
      <c r="AZ1041" s="81">
        <f t="shared" si="60"/>
        <v>0</v>
      </c>
      <c r="BA1041" s="81">
        <f t="shared" si="60"/>
        <v>0</v>
      </c>
      <c r="BB1041" s="81">
        <f>SUM(BB958:BB1040)</f>
        <v>-750.72</v>
      </c>
      <c r="BC1041" s="81">
        <f t="shared" si="60"/>
        <v>0</v>
      </c>
      <c r="BD1041" s="81">
        <f t="shared" si="60"/>
        <v>0</v>
      </c>
      <c r="BE1041" s="81">
        <f t="shared" si="60"/>
        <v>0</v>
      </c>
      <c r="BF1041" s="81">
        <f t="shared" si="60"/>
        <v>0</v>
      </c>
      <c r="BG1041" s="81">
        <f t="shared" si="60"/>
        <v>0</v>
      </c>
      <c r="BH1041" s="81">
        <f t="shared" si="60"/>
        <v>0</v>
      </c>
      <c r="BI1041" s="81">
        <f t="shared" si="60"/>
        <v>0</v>
      </c>
      <c r="BJ1041" s="81">
        <f t="shared" si="60"/>
        <v>-145.19999999999999</v>
      </c>
      <c r="BK1041" s="81">
        <f t="shared" si="60"/>
        <v>0</v>
      </c>
      <c r="BL1041" s="81">
        <f t="shared" si="60"/>
        <v>-37.1</v>
      </c>
      <c r="BM1041" s="81">
        <f t="shared" si="60"/>
        <v>0</v>
      </c>
      <c r="BN1041" s="81">
        <f t="shared" si="60"/>
        <v>-0.25</v>
      </c>
      <c r="BO1041" s="81">
        <f t="shared" si="60"/>
        <v>-22.5</v>
      </c>
      <c r="BP1041" s="81">
        <f t="shared" si="60"/>
        <v>-0.37</v>
      </c>
      <c r="BQ1041" s="81">
        <f t="shared" ref="BQ1041:BY1041" si="61">SUM(BQ958:BQ1040)</f>
        <v>-4.82</v>
      </c>
      <c r="BR1041" s="81">
        <f t="shared" si="61"/>
        <v>0</v>
      </c>
      <c r="BS1041" s="81">
        <f t="shared" si="61"/>
        <v>0</v>
      </c>
      <c r="BT1041" s="81">
        <f t="shared" si="61"/>
        <v>-21.37</v>
      </c>
      <c r="BU1041" s="81">
        <f t="shared" si="61"/>
        <v>0</v>
      </c>
      <c r="BV1041" s="81">
        <f t="shared" si="61"/>
        <v>-87.97</v>
      </c>
      <c r="BW1041" s="81">
        <f t="shared" si="61"/>
        <v>-60</v>
      </c>
      <c r="BX1041" s="81">
        <f t="shared" si="61"/>
        <v>0</v>
      </c>
      <c r="BY1041" s="81">
        <f t="shared" si="61"/>
        <v>3.9000000000000004</v>
      </c>
      <c r="BZ1041" s="63">
        <f>SUM(F1041:AF1041)</f>
        <v>3027.04</v>
      </c>
      <c r="CA1041" s="63">
        <f>SUM(AG1041:BX1041)</f>
        <v>-3242.1099999999992</v>
      </c>
      <c r="CB1041" s="81">
        <f>SUM(CB958:CB1040)</f>
        <v>0</v>
      </c>
      <c r="CC1041" s="81">
        <f>SUM(CC958:CC1040)</f>
        <v>0</v>
      </c>
      <c r="CD1041" s="81">
        <f>SUM(CD958:CD1040)</f>
        <v>0</v>
      </c>
      <c r="CE1041" s="127">
        <f>E1041-SUM(F1041:BY1041)</f>
        <v>4.8316906031686813E-13</v>
      </c>
    </row>
    <row r="1042" spans="1:84" ht="15" customHeight="1" thickTop="1" thickBot="1">
      <c r="A1042" s="39" t="s">
        <v>10</v>
      </c>
      <c r="B1042" s="67">
        <v>41822</v>
      </c>
      <c r="C1042" s="68" t="s">
        <v>755</v>
      </c>
      <c r="D1042" s="133"/>
      <c r="E1042" s="69">
        <v>17</v>
      </c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1"/>
      <c r="V1042" s="111"/>
      <c r="W1042" s="111"/>
      <c r="X1042" s="111"/>
      <c r="Y1042" s="111"/>
      <c r="Z1042" s="111"/>
      <c r="AA1042" s="111"/>
      <c r="AB1042" s="111"/>
      <c r="AC1042" s="111"/>
      <c r="AD1042" s="111"/>
      <c r="AE1042" s="111"/>
      <c r="AF1042" s="111"/>
      <c r="AG1042" s="111"/>
      <c r="AH1042" s="111"/>
      <c r="AI1042" s="111"/>
      <c r="AJ1042" s="111"/>
      <c r="AK1042" s="111"/>
      <c r="AL1042" s="111"/>
      <c r="AM1042" s="111"/>
      <c r="AN1042" s="111"/>
      <c r="AO1042" s="111"/>
      <c r="AP1042" s="111"/>
      <c r="AQ1042" s="111"/>
      <c r="AR1042" s="111"/>
      <c r="AS1042" s="111"/>
      <c r="AT1042" s="111"/>
      <c r="AU1042" s="111"/>
      <c r="AV1042" s="111"/>
      <c r="AW1042" s="111"/>
      <c r="AX1042" s="111"/>
      <c r="AY1042" s="111"/>
      <c r="AZ1042" s="111"/>
      <c r="BA1042" s="111"/>
      <c r="BB1042" s="111"/>
      <c r="BC1042" s="111"/>
      <c r="BD1042" s="111"/>
      <c r="BE1042" s="111"/>
      <c r="BF1042" s="111"/>
      <c r="BG1042" s="111"/>
      <c r="BH1042" s="111"/>
      <c r="BI1042" s="111"/>
      <c r="BJ1042" s="111"/>
      <c r="BK1042" s="111"/>
      <c r="BL1042" s="111"/>
      <c r="BM1042" s="111"/>
      <c r="BN1042" s="111"/>
      <c r="BO1042" s="73">
        <v>3</v>
      </c>
      <c r="BP1042" s="73">
        <v>0.37</v>
      </c>
      <c r="BQ1042" s="73">
        <v>0.71</v>
      </c>
      <c r="BR1042" s="64"/>
      <c r="BS1042" s="64"/>
      <c r="BT1042" s="64"/>
      <c r="BU1042" s="64"/>
      <c r="BV1042" s="64"/>
      <c r="BW1042" s="64"/>
      <c r="BX1042" s="64"/>
      <c r="BY1042" s="69">
        <v>12.92</v>
      </c>
      <c r="BZ1042" s="111"/>
      <c r="CA1042" s="111"/>
      <c r="CB1042" s="111"/>
      <c r="CC1042" s="111"/>
      <c r="CD1042" s="111"/>
      <c r="CE1042" s="112">
        <f t="shared" ref="CE1042:CE1051" si="62">E1042-SUM(F1042:BY1042)</f>
        <v>0</v>
      </c>
      <c r="CF1042" s="145" t="s">
        <v>1133</v>
      </c>
    </row>
    <row r="1043" spans="1:84" ht="15" hidden="1" customHeight="1">
      <c r="A1043" s="39" t="s">
        <v>10</v>
      </c>
      <c r="B1043" s="67">
        <v>41827</v>
      </c>
      <c r="C1043" s="68" t="s">
        <v>1128</v>
      </c>
      <c r="D1043" s="80" t="s">
        <v>1165</v>
      </c>
      <c r="E1043" s="69">
        <v>-108.9</v>
      </c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  <c r="S1043" s="111"/>
      <c r="T1043" s="111"/>
      <c r="U1043" s="111"/>
      <c r="V1043" s="111"/>
      <c r="W1043" s="111"/>
      <c r="X1043" s="111"/>
      <c r="Y1043" s="111"/>
      <c r="Z1043" s="111"/>
      <c r="AA1043" s="111"/>
      <c r="AB1043" s="111"/>
      <c r="AC1043" s="111"/>
      <c r="AD1043" s="111"/>
      <c r="AE1043" s="111"/>
      <c r="AF1043" s="111"/>
      <c r="AG1043" s="111"/>
      <c r="AH1043" s="111"/>
      <c r="AI1043" s="111"/>
      <c r="AJ1043" s="111"/>
      <c r="AK1043" s="111"/>
      <c r="AL1043" s="111"/>
      <c r="AM1043" s="111"/>
      <c r="AN1043" s="111"/>
      <c r="AO1043" s="111"/>
      <c r="AP1043" s="111"/>
      <c r="AQ1043" s="111"/>
      <c r="AR1043" s="111"/>
      <c r="AS1043" s="111"/>
      <c r="AT1043" s="111"/>
      <c r="AU1043" s="111"/>
      <c r="AV1043" s="111"/>
      <c r="AW1043" s="111"/>
      <c r="AX1043" s="111"/>
      <c r="AY1043" s="111"/>
      <c r="AZ1043" s="111"/>
      <c r="BA1043" s="111"/>
      <c r="BB1043" s="69">
        <v>-108.9</v>
      </c>
      <c r="BC1043" s="111"/>
      <c r="BD1043" s="111"/>
      <c r="BE1043" s="111"/>
      <c r="BF1043" s="111"/>
      <c r="BG1043" s="111"/>
      <c r="BH1043" s="111"/>
      <c r="BI1043" s="111"/>
      <c r="BJ1043" s="111"/>
      <c r="BK1043" s="111"/>
      <c r="BL1043" s="111"/>
      <c r="BM1043" s="111"/>
      <c r="BN1043" s="111"/>
      <c r="BO1043" s="111"/>
      <c r="BP1043" s="111"/>
      <c r="BQ1043" s="111"/>
      <c r="BR1043" s="111"/>
      <c r="BS1043" s="111"/>
      <c r="BT1043" s="111"/>
      <c r="BU1043" s="111"/>
      <c r="BV1043" s="111"/>
      <c r="BW1043" s="111"/>
      <c r="BX1043" s="111"/>
      <c r="BY1043" s="111"/>
      <c r="BZ1043" s="111"/>
      <c r="CA1043" s="111"/>
      <c r="CB1043" s="111"/>
      <c r="CC1043" s="111"/>
      <c r="CD1043" s="111"/>
      <c r="CE1043" s="112">
        <f t="shared" si="62"/>
        <v>0</v>
      </c>
    </row>
    <row r="1044" spans="1:84" ht="15" hidden="1" customHeight="1">
      <c r="A1044" s="39" t="s">
        <v>10</v>
      </c>
      <c r="B1044" s="67">
        <v>41827</v>
      </c>
      <c r="C1044" s="68" t="s">
        <v>311</v>
      </c>
      <c r="D1044" s="80" t="s">
        <v>290</v>
      </c>
      <c r="E1044" s="69">
        <v>-0.25</v>
      </c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  <c r="S1044" s="111"/>
      <c r="T1044" s="111"/>
      <c r="U1044" s="111"/>
      <c r="V1044" s="111"/>
      <c r="W1044" s="111"/>
      <c r="X1044" s="111"/>
      <c r="Y1044" s="111"/>
      <c r="Z1044" s="111"/>
      <c r="AA1044" s="111"/>
      <c r="AB1044" s="111"/>
      <c r="AC1044" s="111"/>
      <c r="AD1044" s="111"/>
      <c r="AE1044" s="111"/>
      <c r="AF1044" s="111"/>
      <c r="AG1044" s="111"/>
      <c r="AH1044" s="111"/>
      <c r="AI1044" s="111"/>
      <c r="AJ1044" s="111"/>
      <c r="AK1044" s="111"/>
      <c r="AL1044" s="111"/>
      <c r="AM1044" s="111"/>
      <c r="AN1044" s="111"/>
      <c r="AO1044" s="111"/>
      <c r="AP1044" s="111"/>
      <c r="AQ1044" s="111"/>
      <c r="AR1044" s="111"/>
      <c r="AS1044" s="111"/>
      <c r="AT1044" s="111"/>
      <c r="AU1044" s="111"/>
      <c r="AV1044" s="111"/>
      <c r="AW1044" s="111"/>
      <c r="AX1044" s="111"/>
      <c r="AY1044" s="111"/>
      <c r="AZ1044" s="111"/>
      <c r="BA1044" s="111"/>
      <c r="BB1044" s="111"/>
      <c r="BC1044" s="111"/>
      <c r="BD1044" s="111"/>
      <c r="BE1044" s="111"/>
      <c r="BF1044" s="111"/>
      <c r="BG1044" s="111"/>
      <c r="BH1044" s="111"/>
      <c r="BI1044" s="111"/>
      <c r="BJ1044" s="111"/>
      <c r="BK1044" s="111"/>
      <c r="BL1044" s="111"/>
      <c r="BM1044" s="111"/>
      <c r="BN1044" s="69">
        <v>-0.25</v>
      </c>
      <c r="BO1044" s="111"/>
      <c r="BP1044" s="111"/>
      <c r="BQ1044" s="111"/>
      <c r="BR1044" s="111"/>
      <c r="BS1044" s="111"/>
      <c r="BT1044" s="111"/>
      <c r="BU1044" s="111"/>
      <c r="BV1044" s="111"/>
      <c r="BW1044" s="111"/>
      <c r="BX1044" s="111"/>
      <c r="BY1044" s="111"/>
      <c r="BZ1044" s="111"/>
      <c r="CA1044" s="111"/>
      <c r="CB1044" s="111"/>
      <c r="CC1044" s="111"/>
      <c r="CD1044" s="111"/>
      <c r="CE1044" s="112">
        <f t="shared" si="62"/>
        <v>0</v>
      </c>
    </row>
    <row r="1045" spans="1:84" ht="15" hidden="1" customHeight="1">
      <c r="A1045" s="39" t="s">
        <v>10</v>
      </c>
      <c r="B1045" s="67">
        <v>41827</v>
      </c>
      <c r="C1045" s="68" t="s">
        <v>1129</v>
      </c>
      <c r="D1045" s="80" t="s">
        <v>1166</v>
      </c>
      <c r="E1045" s="69">
        <v>-186.95</v>
      </c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1"/>
      <c r="V1045" s="111"/>
      <c r="W1045" s="111"/>
      <c r="X1045" s="111"/>
      <c r="Y1045" s="111"/>
      <c r="Z1045" s="111"/>
      <c r="AA1045" s="111"/>
      <c r="AB1045" s="111"/>
      <c r="AC1045" s="111"/>
      <c r="AD1045" s="111"/>
      <c r="AE1045" s="111"/>
      <c r="AF1045" s="111"/>
      <c r="AG1045" s="111"/>
      <c r="AH1045" s="111"/>
      <c r="AI1045" s="111"/>
      <c r="AJ1045" s="111"/>
      <c r="AK1045" s="111"/>
      <c r="AL1045" s="111"/>
      <c r="AM1045" s="111"/>
      <c r="AN1045" s="111"/>
      <c r="AO1045" s="111"/>
      <c r="AP1045" s="111"/>
      <c r="AQ1045" s="111"/>
      <c r="AR1045" s="111"/>
      <c r="AS1045" s="111"/>
      <c r="AT1045" s="111"/>
      <c r="AU1045" s="111"/>
      <c r="AV1045" s="111"/>
      <c r="AW1045" s="111"/>
      <c r="AX1045" s="111"/>
      <c r="AY1045" s="111"/>
      <c r="AZ1045" s="111"/>
      <c r="BA1045" s="111"/>
      <c r="BB1045" s="69">
        <v>-186.95</v>
      </c>
      <c r="BC1045" s="111"/>
      <c r="BD1045" s="111"/>
      <c r="BE1045" s="111"/>
      <c r="BF1045" s="111"/>
      <c r="BG1045" s="111"/>
      <c r="BH1045" s="111"/>
      <c r="BI1045" s="111"/>
      <c r="BJ1045" s="111"/>
      <c r="BK1045" s="111"/>
      <c r="BL1045" s="111"/>
      <c r="BM1045" s="111"/>
      <c r="BN1045" s="111"/>
      <c r="BO1045" s="111"/>
      <c r="BP1045" s="111"/>
      <c r="BQ1045" s="111"/>
      <c r="BR1045" s="111"/>
      <c r="BS1045" s="111"/>
      <c r="BT1045" s="111"/>
      <c r="BU1045" s="111"/>
      <c r="BV1045" s="111"/>
      <c r="BW1045" s="111"/>
      <c r="BX1045" s="111"/>
      <c r="BY1045" s="111"/>
      <c r="BZ1045" s="111"/>
      <c r="CA1045" s="111"/>
      <c r="CB1045" s="111"/>
      <c r="CC1045" s="111"/>
      <c r="CD1045" s="111"/>
      <c r="CE1045" s="112">
        <f t="shared" si="62"/>
        <v>0</v>
      </c>
    </row>
    <row r="1046" spans="1:84" ht="15" hidden="1" customHeight="1" thickBot="1">
      <c r="A1046" s="39" t="s">
        <v>10</v>
      </c>
      <c r="B1046" s="67">
        <v>41827</v>
      </c>
      <c r="C1046" s="68" t="s">
        <v>311</v>
      </c>
      <c r="D1046" s="80" t="s">
        <v>290</v>
      </c>
      <c r="E1046" s="69">
        <v>-0.25</v>
      </c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  <c r="S1046" s="111"/>
      <c r="T1046" s="111"/>
      <c r="U1046" s="111"/>
      <c r="V1046" s="111"/>
      <c r="W1046" s="111"/>
      <c r="X1046" s="111"/>
      <c r="Y1046" s="111"/>
      <c r="Z1046" s="111"/>
      <c r="AA1046" s="111"/>
      <c r="AB1046" s="111"/>
      <c r="AC1046" s="111"/>
      <c r="AD1046" s="111"/>
      <c r="AE1046" s="111"/>
      <c r="AF1046" s="111"/>
      <c r="AG1046" s="111"/>
      <c r="AH1046" s="111"/>
      <c r="AI1046" s="111"/>
      <c r="AJ1046" s="111"/>
      <c r="AK1046" s="111"/>
      <c r="AL1046" s="111"/>
      <c r="AM1046" s="111"/>
      <c r="AN1046" s="111"/>
      <c r="AO1046" s="111"/>
      <c r="AP1046" s="111"/>
      <c r="AQ1046" s="111"/>
      <c r="AR1046" s="111"/>
      <c r="AS1046" s="111"/>
      <c r="AT1046" s="111"/>
      <c r="AU1046" s="111"/>
      <c r="AV1046" s="111"/>
      <c r="AW1046" s="111"/>
      <c r="AX1046" s="111"/>
      <c r="AY1046" s="111"/>
      <c r="AZ1046" s="111"/>
      <c r="BA1046" s="111"/>
      <c r="BB1046" s="111"/>
      <c r="BC1046" s="111"/>
      <c r="BD1046" s="111"/>
      <c r="BE1046" s="111"/>
      <c r="BF1046" s="111"/>
      <c r="BG1046" s="111"/>
      <c r="BH1046" s="111"/>
      <c r="BI1046" s="111"/>
      <c r="BJ1046" s="111"/>
      <c r="BK1046" s="111"/>
      <c r="BL1046" s="111"/>
      <c r="BM1046" s="111"/>
      <c r="BN1046" s="69">
        <v>-0.25</v>
      </c>
      <c r="BO1046" s="111"/>
      <c r="BP1046" s="111"/>
      <c r="BQ1046" s="111"/>
      <c r="BR1046" s="111"/>
      <c r="BS1046" s="111"/>
      <c r="BT1046" s="111"/>
      <c r="BU1046" s="111"/>
      <c r="BV1046" s="111"/>
      <c r="BW1046" s="111"/>
      <c r="BX1046" s="111"/>
      <c r="BY1046" s="111"/>
      <c r="BZ1046" s="111"/>
      <c r="CA1046" s="111"/>
      <c r="CB1046" s="111"/>
      <c r="CC1046" s="111"/>
      <c r="CD1046" s="111"/>
      <c r="CE1046" s="112">
        <f t="shared" si="62"/>
        <v>0</v>
      </c>
    </row>
    <row r="1047" spans="1:84" ht="15" hidden="1" customHeight="1">
      <c r="A1047" s="39" t="s">
        <v>10</v>
      </c>
      <c r="B1047" s="67">
        <v>41836</v>
      </c>
      <c r="C1047" s="68" t="s">
        <v>1064</v>
      </c>
      <c r="D1047" s="80" t="s">
        <v>1167</v>
      </c>
      <c r="E1047" s="69">
        <v>-145.19999999999999</v>
      </c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  <c r="S1047" s="111"/>
      <c r="T1047" s="111"/>
      <c r="U1047" s="111"/>
      <c r="V1047" s="111"/>
      <c r="W1047" s="111"/>
      <c r="X1047" s="111"/>
      <c r="Y1047" s="111"/>
      <c r="Z1047" s="111"/>
      <c r="AA1047" s="111"/>
      <c r="AB1047" s="111"/>
      <c r="AC1047" s="111"/>
      <c r="AD1047" s="111"/>
      <c r="AE1047" s="111"/>
      <c r="AF1047" s="111"/>
      <c r="AG1047" s="111"/>
      <c r="AH1047" s="111"/>
      <c r="AI1047" s="111"/>
      <c r="AJ1047" s="111"/>
      <c r="AK1047" s="111"/>
      <c r="AL1047" s="111"/>
      <c r="AM1047" s="111"/>
      <c r="AN1047" s="111"/>
      <c r="AO1047" s="111"/>
      <c r="AP1047" s="111"/>
      <c r="AQ1047" s="111"/>
      <c r="AR1047" s="111"/>
      <c r="AS1047" s="111"/>
      <c r="AT1047" s="111"/>
      <c r="AU1047" s="111"/>
      <c r="AV1047" s="111"/>
      <c r="AW1047" s="111"/>
      <c r="AX1047" s="111"/>
      <c r="AY1047" s="111"/>
      <c r="AZ1047" s="111"/>
      <c r="BA1047" s="111"/>
      <c r="BB1047" s="111"/>
      <c r="BC1047" s="111"/>
      <c r="BD1047" s="111"/>
      <c r="BE1047" s="111"/>
      <c r="BF1047" s="111"/>
      <c r="BG1047" s="111"/>
      <c r="BH1047" s="111"/>
      <c r="BI1047" s="111"/>
      <c r="BJ1047" s="69">
        <v>-145.19999999999999</v>
      </c>
      <c r="BK1047" s="111"/>
      <c r="BL1047" s="111"/>
      <c r="BM1047" s="111"/>
      <c r="BN1047" s="111"/>
      <c r="BO1047" s="111"/>
      <c r="BP1047" s="111"/>
      <c r="BQ1047" s="111"/>
      <c r="BR1047" s="111"/>
      <c r="BS1047" s="111"/>
      <c r="BT1047" s="111"/>
      <c r="BU1047" s="111"/>
      <c r="BV1047" s="111"/>
      <c r="BW1047" s="111"/>
      <c r="BX1047" s="111"/>
      <c r="BY1047" s="111"/>
      <c r="BZ1047" s="111"/>
      <c r="CA1047" s="111"/>
      <c r="CB1047" s="111"/>
      <c r="CC1047" s="111"/>
      <c r="CD1047" s="111"/>
      <c r="CE1047" s="112">
        <f t="shared" si="62"/>
        <v>0</v>
      </c>
    </row>
    <row r="1048" spans="1:84" ht="15" hidden="1" customHeight="1">
      <c r="A1048" s="39" t="s">
        <v>10</v>
      </c>
      <c r="B1048" s="67">
        <v>41836</v>
      </c>
      <c r="C1048" s="68" t="s">
        <v>182</v>
      </c>
      <c r="D1048" s="80" t="s">
        <v>1168</v>
      </c>
      <c r="E1048" s="69">
        <v>-26.15</v>
      </c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  <c r="S1048" s="111"/>
      <c r="T1048" s="111"/>
      <c r="U1048" s="111"/>
      <c r="V1048" s="111"/>
      <c r="W1048" s="111"/>
      <c r="X1048" s="111"/>
      <c r="Y1048" s="111"/>
      <c r="Z1048" s="111"/>
      <c r="AA1048" s="111"/>
      <c r="AB1048" s="111"/>
      <c r="AC1048" s="111"/>
      <c r="AD1048" s="111"/>
      <c r="AE1048" s="111"/>
      <c r="AF1048" s="111"/>
      <c r="AG1048" s="111"/>
      <c r="AH1048" s="111"/>
      <c r="AI1048" s="111"/>
      <c r="AJ1048" s="111"/>
      <c r="AK1048" s="111"/>
      <c r="AL1048" s="111"/>
      <c r="AM1048" s="111"/>
      <c r="AN1048" s="111"/>
      <c r="AO1048" s="111"/>
      <c r="AP1048" s="111"/>
      <c r="AQ1048" s="111"/>
      <c r="AR1048" s="111"/>
      <c r="AS1048" s="111"/>
      <c r="AT1048" s="111"/>
      <c r="AU1048" s="111"/>
      <c r="AV1048" s="111"/>
      <c r="AW1048" s="111"/>
      <c r="AX1048" s="111"/>
      <c r="AY1048" s="111"/>
      <c r="AZ1048" s="111"/>
      <c r="BA1048" s="111"/>
      <c r="BB1048" s="111"/>
      <c r="BC1048" s="111"/>
      <c r="BD1048" s="111"/>
      <c r="BE1048" s="111"/>
      <c r="BF1048" s="111"/>
      <c r="BG1048" s="111"/>
      <c r="BH1048" s="111"/>
      <c r="BI1048" s="111"/>
      <c r="BJ1048" s="111"/>
      <c r="BK1048" s="111"/>
      <c r="BL1048" s="111"/>
      <c r="BM1048" s="111"/>
      <c r="BN1048" s="111"/>
      <c r="BO1048" s="111"/>
      <c r="BP1048" s="111"/>
      <c r="BQ1048" s="111"/>
      <c r="BR1048" s="111"/>
      <c r="BS1048" s="111"/>
      <c r="BT1048" s="111"/>
      <c r="BU1048" s="111"/>
      <c r="BV1048" s="69">
        <v>-26.15</v>
      </c>
      <c r="BW1048" s="111"/>
      <c r="BX1048" s="111"/>
      <c r="BY1048" s="111"/>
      <c r="BZ1048" s="111"/>
      <c r="CA1048" s="111"/>
      <c r="CB1048" s="111"/>
      <c r="CC1048" s="111"/>
      <c r="CD1048" s="111"/>
      <c r="CE1048" s="112">
        <f t="shared" si="62"/>
        <v>0</v>
      </c>
    </row>
    <row r="1049" spans="1:84" s="113" customFormat="1" ht="15" hidden="1" customHeight="1">
      <c r="A1049" s="132" t="s">
        <v>10</v>
      </c>
      <c r="B1049" s="107">
        <v>41841</v>
      </c>
      <c r="C1049" s="108" t="s">
        <v>25</v>
      </c>
      <c r="D1049" s="80" t="s">
        <v>1169</v>
      </c>
      <c r="E1049" s="73">
        <v>-380.73</v>
      </c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  <c r="S1049" s="111"/>
      <c r="T1049" s="111"/>
      <c r="U1049" s="111"/>
      <c r="V1049" s="111"/>
      <c r="W1049" s="111"/>
      <c r="X1049" s="111"/>
      <c r="Y1049" s="111"/>
      <c r="Z1049" s="111"/>
      <c r="AA1049" s="111"/>
      <c r="AB1049" s="111"/>
      <c r="AC1049" s="111"/>
      <c r="AD1049" s="111"/>
      <c r="AE1049" s="111"/>
      <c r="AF1049" s="111"/>
      <c r="AG1049" s="111"/>
      <c r="AH1049" s="111"/>
      <c r="AI1049" s="73">
        <v>-166.39</v>
      </c>
      <c r="AJ1049" s="111"/>
      <c r="AK1049" s="111"/>
      <c r="AL1049" s="111"/>
      <c r="AM1049" s="111"/>
      <c r="AN1049" s="111"/>
      <c r="AO1049" s="73">
        <v>-124.87</v>
      </c>
      <c r="AP1049" s="111"/>
      <c r="AQ1049" s="73">
        <v>-89.47</v>
      </c>
      <c r="AR1049" s="111"/>
      <c r="AS1049" s="111"/>
      <c r="AT1049" s="111"/>
      <c r="AU1049" s="111"/>
      <c r="AV1049" s="111"/>
      <c r="AW1049" s="111"/>
      <c r="AX1049" s="111"/>
      <c r="AY1049" s="111"/>
      <c r="AZ1049" s="111"/>
      <c r="BA1049" s="111"/>
      <c r="BB1049" s="111"/>
      <c r="BC1049" s="111"/>
      <c r="BD1049" s="111"/>
      <c r="BE1049" s="111"/>
      <c r="BF1049" s="111"/>
      <c r="BG1049" s="111"/>
      <c r="BH1049" s="111"/>
      <c r="BI1049" s="111"/>
      <c r="BJ1049" s="111"/>
      <c r="BK1049" s="111"/>
      <c r="BL1049" s="111"/>
      <c r="BM1049" s="111"/>
      <c r="BN1049" s="111"/>
      <c r="BO1049" s="111"/>
      <c r="BP1049" s="111"/>
      <c r="BQ1049" s="111"/>
      <c r="BR1049" s="111"/>
      <c r="BS1049" s="111"/>
      <c r="BT1049" s="111"/>
      <c r="BU1049" s="111"/>
      <c r="BV1049" s="111"/>
      <c r="BW1049" s="111"/>
      <c r="BX1049" s="111"/>
      <c r="BY1049" s="111"/>
      <c r="BZ1049" s="111"/>
      <c r="CA1049" s="111"/>
      <c r="CB1049" s="111"/>
      <c r="CC1049" s="111"/>
      <c r="CD1049" s="111"/>
      <c r="CE1049" s="112">
        <f t="shared" si="62"/>
        <v>0</v>
      </c>
    </row>
    <row r="1050" spans="1:84" ht="15" hidden="1" customHeight="1">
      <c r="A1050" s="39" t="s">
        <v>10</v>
      </c>
      <c r="B1050" s="67">
        <v>41842</v>
      </c>
      <c r="C1050" s="68" t="s">
        <v>1164</v>
      </c>
      <c r="D1050" s="80" t="s">
        <v>1176</v>
      </c>
      <c r="E1050" s="69">
        <v>145.19999999999999</v>
      </c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  <c r="S1050" s="111"/>
      <c r="T1050" s="111"/>
      <c r="U1050" s="111"/>
      <c r="V1050" s="111"/>
      <c r="W1050" s="111"/>
      <c r="X1050" s="111"/>
      <c r="Y1050" s="111"/>
      <c r="Z1050" s="111"/>
      <c r="AA1050" s="111"/>
      <c r="AB1050" s="111"/>
      <c r="AC1050" s="111"/>
      <c r="AD1050" s="111"/>
      <c r="AE1050" s="111"/>
      <c r="AF1050" s="111"/>
      <c r="AG1050" s="111"/>
      <c r="AH1050" s="111"/>
      <c r="AI1050" s="111"/>
      <c r="AJ1050" s="111"/>
      <c r="AK1050" s="111"/>
      <c r="AL1050" s="111"/>
      <c r="AM1050" s="111"/>
      <c r="AN1050" s="111"/>
      <c r="AO1050" s="111"/>
      <c r="AP1050" s="111"/>
      <c r="AQ1050" s="111"/>
      <c r="AR1050" s="111"/>
      <c r="AS1050" s="111"/>
      <c r="AT1050" s="111"/>
      <c r="AU1050" s="111"/>
      <c r="AV1050" s="111"/>
      <c r="AW1050" s="111"/>
      <c r="AX1050" s="111"/>
      <c r="AY1050" s="111"/>
      <c r="AZ1050" s="111"/>
      <c r="BA1050" s="111"/>
      <c r="BB1050" s="111"/>
      <c r="BC1050" s="111"/>
      <c r="BD1050" s="111"/>
      <c r="BE1050" s="111"/>
      <c r="BF1050" s="111"/>
      <c r="BG1050" s="111"/>
      <c r="BH1050" s="111"/>
      <c r="BI1050" s="111"/>
      <c r="BJ1050" s="69">
        <v>145.19999999999999</v>
      </c>
      <c r="BK1050" s="111"/>
      <c r="BL1050" s="111"/>
      <c r="BM1050" s="111"/>
      <c r="BN1050" s="111"/>
      <c r="BO1050" s="111"/>
      <c r="BP1050" s="111"/>
      <c r="BQ1050" s="111"/>
      <c r="BR1050" s="111"/>
      <c r="BS1050" s="111"/>
      <c r="BT1050" s="111"/>
      <c r="BU1050" s="111"/>
      <c r="BV1050" s="111"/>
      <c r="BW1050" s="111"/>
      <c r="BX1050" s="111"/>
      <c r="BY1050" s="111"/>
      <c r="BZ1050" s="111"/>
      <c r="CA1050" s="111"/>
      <c r="CB1050" s="111"/>
      <c r="CC1050" s="111"/>
      <c r="CD1050" s="111"/>
      <c r="CE1050" s="112">
        <f t="shared" si="62"/>
        <v>0</v>
      </c>
    </row>
    <row r="1051" spans="1:84" ht="15" hidden="1" customHeight="1" thickBot="1">
      <c r="A1051" s="39" t="s">
        <v>10</v>
      </c>
      <c r="B1051" s="67">
        <v>41848</v>
      </c>
      <c r="C1051" s="68" t="s">
        <v>246</v>
      </c>
      <c r="D1051" s="80" t="s">
        <v>1170</v>
      </c>
      <c r="E1051" s="69">
        <v>-0.19</v>
      </c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  <c r="S1051" s="111"/>
      <c r="T1051" s="111"/>
      <c r="U1051" s="111"/>
      <c r="V1051" s="111"/>
      <c r="W1051" s="111"/>
      <c r="X1051" s="111"/>
      <c r="Y1051" s="111"/>
      <c r="Z1051" s="111"/>
      <c r="AA1051" s="111"/>
      <c r="AB1051" s="111"/>
      <c r="AC1051" s="111"/>
      <c r="AD1051" s="111"/>
      <c r="AE1051" s="111"/>
      <c r="AF1051" s="111"/>
      <c r="AG1051" s="111"/>
      <c r="AH1051" s="111"/>
      <c r="AI1051" s="111"/>
      <c r="AJ1051" s="111"/>
      <c r="AK1051" s="111"/>
      <c r="AL1051" s="111"/>
      <c r="AM1051" s="111"/>
      <c r="AN1051" s="111"/>
      <c r="AO1051" s="111"/>
      <c r="AP1051" s="111"/>
      <c r="AQ1051" s="111"/>
      <c r="AR1051" s="111"/>
      <c r="AS1051" s="111"/>
      <c r="AT1051" s="111"/>
      <c r="AU1051" s="111"/>
      <c r="AV1051" s="111"/>
      <c r="AW1051" s="111"/>
      <c r="AX1051" s="111"/>
      <c r="AY1051" s="111"/>
      <c r="AZ1051" s="111"/>
      <c r="BA1051" s="111"/>
      <c r="BB1051" s="111"/>
      <c r="BC1051" s="111"/>
      <c r="BD1051" s="111"/>
      <c r="BE1051" s="111"/>
      <c r="BF1051" s="111"/>
      <c r="BG1051" s="111"/>
      <c r="BH1051" s="111"/>
      <c r="BI1051" s="111"/>
      <c r="BJ1051" s="111"/>
      <c r="BK1051" s="111"/>
      <c r="BL1051" s="111"/>
      <c r="BM1051" s="111"/>
      <c r="BN1051" s="111"/>
      <c r="BO1051" s="111"/>
      <c r="BP1051" s="111"/>
      <c r="BQ1051" s="111"/>
      <c r="BR1051" s="111"/>
      <c r="BS1051" s="111"/>
      <c r="BT1051" s="69">
        <v>-0.19</v>
      </c>
      <c r="BU1051" s="111"/>
      <c r="BV1051" s="111"/>
      <c r="BW1051" s="111"/>
      <c r="BX1051" s="111"/>
      <c r="BY1051" s="111"/>
      <c r="BZ1051" s="111"/>
      <c r="CA1051" s="111"/>
      <c r="CB1051" s="111"/>
      <c r="CC1051" s="111"/>
      <c r="CD1051" s="111"/>
      <c r="CE1051" s="112">
        <f t="shared" si="62"/>
        <v>0</v>
      </c>
    </row>
    <row r="1052" spans="1:84" ht="15" customHeight="1" thickTop="1" thickBot="1">
      <c r="A1052" s="10"/>
      <c r="B1052" s="40"/>
      <c r="C1052" s="41" t="s">
        <v>163</v>
      </c>
      <c r="D1052" s="71"/>
      <c r="E1052" s="81">
        <f>SUM(E1042:E1051)</f>
        <v>-686.42000000000007</v>
      </c>
      <c r="F1052" s="81">
        <f>SUM(F1042:F1051)</f>
        <v>0</v>
      </c>
      <c r="G1052" s="81">
        <f t="shared" ref="G1052:AJ1052" si="63">SUM(G1042:G1051)</f>
        <v>0</v>
      </c>
      <c r="H1052" s="81">
        <f t="shared" si="63"/>
        <v>0</v>
      </c>
      <c r="I1052" s="81">
        <f t="shared" si="63"/>
        <v>0</v>
      </c>
      <c r="J1052" s="81">
        <f t="shared" si="63"/>
        <v>0</v>
      </c>
      <c r="K1052" s="81">
        <f t="shared" si="63"/>
        <v>0</v>
      </c>
      <c r="L1052" s="81">
        <f t="shared" si="63"/>
        <v>0</v>
      </c>
      <c r="M1052" s="81">
        <f t="shared" si="63"/>
        <v>0</v>
      </c>
      <c r="N1052" s="81">
        <f t="shared" si="63"/>
        <v>0</v>
      </c>
      <c r="O1052" s="81">
        <f t="shared" si="63"/>
        <v>0</v>
      </c>
      <c r="P1052" s="81">
        <f t="shared" si="63"/>
        <v>0</v>
      </c>
      <c r="Q1052" s="81">
        <f t="shared" si="63"/>
        <v>0</v>
      </c>
      <c r="R1052" s="81">
        <f t="shared" si="63"/>
        <v>0</v>
      </c>
      <c r="S1052" s="81">
        <f t="shared" si="63"/>
        <v>0</v>
      </c>
      <c r="T1052" s="81">
        <f t="shared" si="63"/>
        <v>0</v>
      </c>
      <c r="U1052" s="81">
        <f t="shared" si="63"/>
        <v>0</v>
      </c>
      <c r="V1052" s="81">
        <f t="shared" si="63"/>
        <v>0</v>
      </c>
      <c r="W1052" s="81">
        <f t="shared" si="63"/>
        <v>0</v>
      </c>
      <c r="X1052" s="81">
        <f t="shared" si="63"/>
        <v>0</v>
      </c>
      <c r="Y1052" s="81">
        <f t="shared" si="63"/>
        <v>0</v>
      </c>
      <c r="Z1052" s="81">
        <f t="shared" si="63"/>
        <v>0</v>
      </c>
      <c r="AA1052" s="81">
        <f t="shared" si="63"/>
        <v>0</v>
      </c>
      <c r="AB1052" s="81">
        <f t="shared" si="63"/>
        <v>0</v>
      </c>
      <c r="AC1052" s="81">
        <f t="shared" si="63"/>
        <v>0</v>
      </c>
      <c r="AD1052" s="81">
        <f t="shared" si="63"/>
        <v>0</v>
      </c>
      <c r="AE1052" s="81">
        <f t="shared" si="63"/>
        <v>0</v>
      </c>
      <c r="AF1052" s="81">
        <f t="shared" si="63"/>
        <v>0</v>
      </c>
      <c r="AG1052" s="81">
        <f t="shared" si="63"/>
        <v>0</v>
      </c>
      <c r="AH1052" s="81">
        <f t="shared" si="63"/>
        <v>0</v>
      </c>
      <c r="AI1052" s="81">
        <f t="shared" si="63"/>
        <v>-166.39</v>
      </c>
      <c r="AJ1052" s="81">
        <f t="shared" si="63"/>
        <v>0</v>
      </c>
      <c r="AK1052" s="81">
        <f t="shared" ref="AK1052:BM1052" si="64">SUM(AK1042:AK1051)</f>
        <v>0</v>
      </c>
      <c r="AL1052" s="81">
        <f t="shared" si="64"/>
        <v>0</v>
      </c>
      <c r="AM1052" s="81">
        <f t="shared" si="64"/>
        <v>0</v>
      </c>
      <c r="AN1052" s="81">
        <f t="shared" si="64"/>
        <v>0</v>
      </c>
      <c r="AO1052" s="81">
        <f t="shared" si="64"/>
        <v>-124.87</v>
      </c>
      <c r="AP1052" s="81">
        <f t="shared" si="64"/>
        <v>0</v>
      </c>
      <c r="AQ1052" s="81">
        <f t="shared" si="64"/>
        <v>-89.47</v>
      </c>
      <c r="AR1052" s="81">
        <f t="shared" si="64"/>
        <v>0</v>
      </c>
      <c r="AS1052" s="81">
        <f t="shared" si="64"/>
        <v>0</v>
      </c>
      <c r="AT1052" s="81">
        <f t="shared" si="64"/>
        <v>0</v>
      </c>
      <c r="AU1052" s="81">
        <f t="shared" si="64"/>
        <v>0</v>
      </c>
      <c r="AV1052" s="81">
        <f t="shared" si="64"/>
        <v>0</v>
      </c>
      <c r="AW1052" s="81">
        <f t="shared" si="64"/>
        <v>0</v>
      </c>
      <c r="AX1052" s="81">
        <f t="shared" si="64"/>
        <v>0</v>
      </c>
      <c r="AY1052" s="81">
        <f t="shared" si="64"/>
        <v>0</v>
      </c>
      <c r="AZ1052" s="81">
        <f t="shared" si="64"/>
        <v>0</v>
      </c>
      <c r="BA1052" s="81">
        <f t="shared" si="64"/>
        <v>0</v>
      </c>
      <c r="BB1052" s="81">
        <f t="shared" si="64"/>
        <v>-295.85000000000002</v>
      </c>
      <c r="BC1052" s="81">
        <f t="shared" si="64"/>
        <v>0</v>
      </c>
      <c r="BD1052" s="81">
        <f t="shared" si="64"/>
        <v>0</v>
      </c>
      <c r="BE1052" s="81">
        <f t="shared" si="64"/>
        <v>0</v>
      </c>
      <c r="BF1052" s="81">
        <f t="shared" si="64"/>
        <v>0</v>
      </c>
      <c r="BG1052" s="81">
        <f t="shared" si="64"/>
        <v>0</v>
      </c>
      <c r="BH1052" s="81">
        <f t="shared" si="64"/>
        <v>0</v>
      </c>
      <c r="BI1052" s="81">
        <f t="shared" si="64"/>
        <v>0</v>
      </c>
      <c r="BJ1052" s="81">
        <f t="shared" si="64"/>
        <v>0</v>
      </c>
      <c r="BK1052" s="81">
        <f t="shared" si="64"/>
        <v>0</v>
      </c>
      <c r="BL1052" s="81">
        <f t="shared" si="64"/>
        <v>0</v>
      </c>
      <c r="BM1052" s="81">
        <f t="shared" si="64"/>
        <v>0</v>
      </c>
      <c r="BN1052" s="81">
        <f>SUM(BN1042:BN1051)</f>
        <v>-0.5</v>
      </c>
      <c r="BO1052" s="81">
        <f>SUM(BO1042:BO1051)</f>
        <v>3</v>
      </c>
      <c r="BP1052" s="81">
        <f>SUM(BP1042:BP1051)</f>
        <v>0.37</v>
      </c>
      <c r="BQ1052" s="81">
        <f>SUM(BQ1042:BQ1051)</f>
        <v>0.71</v>
      </c>
      <c r="BR1052" s="81">
        <f t="shared" ref="BR1052:BX1052" si="65">SUM(BR1042:BR1051)</f>
        <v>0</v>
      </c>
      <c r="BS1052" s="81">
        <f t="shared" si="65"/>
        <v>0</v>
      </c>
      <c r="BT1052" s="81">
        <f t="shared" si="65"/>
        <v>-0.19</v>
      </c>
      <c r="BU1052" s="81">
        <f t="shared" si="65"/>
        <v>0</v>
      </c>
      <c r="BV1052" s="81">
        <f t="shared" si="65"/>
        <v>-26.15</v>
      </c>
      <c r="BW1052" s="81">
        <f t="shared" si="65"/>
        <v>0</v>
      </c>
      <c r="BX1052" s="81">
        <f t="shared" si="65"/>
        <v>0</v>
      </c>
      <c r="BY1052" s="81">
        <f>SUM(BY1042:BY1051)</f>
        <v>12.92</v>
      </c>
      <c r="BZ1052" s="63">
        <f>SUM(F1052:AF1052)</f>
        <v>0</v>
      </c>
      <c r="CA1052" s="63">
        <f>SUM(AG1052:BX1052)</f>
        <v>-699.34</v>
      </c>
      <c r="CB1052" s="81">
        <f>SUM(CB1042:CB1051)</f>
        <v>0</v>
      </c>
      <c r="CC1052" s="81">
        <f>SUM(CC1042:CC1051)</f>
        <v>0</v>
      </c>
      <c r="CD1052" s="81">
        <f>SUM(CD1042:CD1051)</f>
        <v>0</v>
      </c>
      <c r="CE1052" s="127">
        <f>E1052-SUM(F1052:BY1052)</f>
        <v>0</v>
      </c>
    </row>
    <row r="1053" spans="1:84" s="110" customFormat="1" ht="15" hidden="1" customHeight="1" thickTop="1">
      <c r="A1053" s="115" t="s">
        <v>10</v>
      </c>
      <c r="B1053" s="103">
        <v>41927</v>
      </c>
      <c r="C1053" s="99" t="s">
        <v>760</v>
      </c>
      <c r="D1053" s="102" t="s">
        <v>791</v>
      </c>
      <c r="E1053" s="82">
        <v>-281.99</v>
      </c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  <c r="R1053" s="109"/>
      <c r="S1053" s="109"/>
      <c r="T1053" s="109"/>
      <c r="U1053" s="109"/>
      <c r="V1053" s="109"/>
      <c r="W1053" s="109"/>
      <c r="X1053" s="109"/>
      <c r="Y1053" s="109"/>
      <c r="Z1053" s="109"/>
      <c r="AA1053" s="109"/>
      <c r="AB1053" s="109"/>
      <c r="AC1053" s="109"/>
      <c r="AD1053" s="109"/>
      <c r="AE1053" s="109"/>
      <c r="AF1053" s="109"/>
      <c r="AG1053" s="109"/>
      <c r="AH1053" s="109"/>
      <c r="AI1053" s="109"/>
      <c r="AJ1053" s="109"/>
      <c r="AK1053" s="109"/>
      <c r="AL1053" s="109"/>
      <c r="AM1053" s="109"/>
      <c r="AN1053" s="109"/>
      <c r="AO1053" s="109"/>
      <c r="AP1053" s="109"/>
      <c r="AQ1053" s="109"/>
      <c r="AR1053" s="109"/>
      <c r="AS1053" s="109"/>
      <c r="AT1053" s="109"/>
      <c r="AU1053" s="109"/>
      <c r="AV1053" s="109"/>
      <c r="AW1053" s="109"/>
      <c r="AX1053" s="109"/>
      <c r="AY1053" s="109"/>
      <c r="AZ1053" s="109"/>
      <c r="BA1053" s="82">
        <v>-172.54</v>
      </c>
      <c r="BB1053" s="109"/>
      <c r="BC1053" s="109"/>
      <c r="BD1053" s="109"/>
      <c r="BE1053" s="109"/>
      <c r="BF1053" s="109"/>
      <c r="BG1053" s="109"/>
      <c r="BH1053" s="109"/>
      <c r="BI1053" s="109"/>
      <c r="BJ1053" s="109"/>
      <c r="BK1053" s="109"/>
      <c r="BL1053" s="82">
        <v>-109.45</v>
      </c>
      <c r="BM1053" s="109"/>
      <c r="BN1053" s="109"/>
      <c r="BO1053" s="109"/>
      <c r="BP1053" s="109"/>
      <c r="BQ1053" s="109"/>
      <c r="BR1053" s="109"/>
      <c r="BS1053" s="109"/>
      <c r="BT1053" s="109"/>
      <c r="BU1053" s="109"/>
      <c r="BV1053" s="109"/>
      <c r="BW1053" s="109"/>
      <c r="BX1053" s="109"/>
      <c r="BY1053" s="109"/>
      <c r="BZ1053" s="109"/>
      <c r="CA1053" s="109"/>
      <c r="CB1053" s="109"/>
      <c r="CC1053" s="109"/>
      <c r="CD1053" s="109"/>
      <c r="CE1053" s="112">
        <f>E1053-SUM(F1053:BY1053)</f>
        <v>0</v>
      </c>
    </row>
    <row r="1054" spans="1:84" ht="15" hidden="1" customHeight="1" thickTop="1">
      <c r="A1054" s="38"/>
      <c r="B1054" s="38"/>
      <c r="D1054" s="38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  <c r="S1054" s="111"/>
      <c r="T1054" s="111"/>
      <c r="U1054" s="111"/>
      <c r="V1054" s="111"/>
      <c r="W1054" s="111"/>
      <c r="X1054" s="111"/>
      <c r="Y1054" s="111"/>
      <c r="Z1054" s="111"/>
      <c r="AA1054" s="111"/>
      <c r="AB1054" s="111"/>
      <c r="AC1054" s="111"/>
      <c r="AD1054" s="111"/>
      <c r="AE1054" s="111"/>
      <c r="AF1054" s="111"/>
      <c r="AG1054" s="111"/>
      <c r="AH1054" s="111"/>
      <c r="AI1054" s="111"/>
      <c r="AJ1054" s="111"/>
      <c r="AK1054" s="111"/>
      <c r="AL1054" s="111"/>
      <c r="AM1054" s="111"/>
      <c r="AN1054" s="111"/>
      <c r="AO1054" s="111"/>
      <c r="AP1054" s="111"/>
      <c r="AQ1054" s="111"/>
      <c r="AR1054" s="111"/>
      <c r="AS1054" s="111"/>
      <c r="AT1054" s="111"/>
      <c r="AU1054" s="111"/>
      <c r="AV1054" s="111"/>
      <c r="AW1054" s="111"/>
      <c r="AX1054" s="111"/>
      <c r="AY1054" s="111"/>
      <c r="AZ1054" s="111"/>
      <c r="BA1054" s="111"/>
      <c r="BB1054" s="111"/>
      <c r="BC1054" s="111"/>
      <c r="BD1054" s="111"/>
      <c r="BE1054" s="111"/>
      <c r="BF1054" s="111"/>
      <c r="BG1054" s="111"/>
      <c r="BH1054" s="111"/>
      <c r="BI1054" s="111"/>
      <c r="BJ1054" s="111"/>
      <c r="BK1054" s="111"/>
      <c r="BL1054" s="111"/>
      <c r="BM1054" s="111"/>
      <c r="BN1054" s="111"/>
      <c r="BO1054" s="111"/>
      <c r="BP1054" s="111"/>
      <c r="BQ1054" s="111"/>
      <c r="BR1054" s="111"/>
      <c r="BS1054" s="111"/>
      <c r="BT1054" s="111"/>
      <c r="BU1054" s="111"/>
      <c r="BV1054" s="111"/>
      <c r="BW1054" s="111"/>
      <c r="BX1054" s="111"/>
      <c r="BY1054" s="111"/>
      <c r="BZ1054" s="111"/>
      <c r="CA1054" s="111"/>
      <c r="CB1054" s="111"/>
      <c r="CC1054" s="111"/>
      <c r="CD1054" s="111"/>
      <c r="CE1054" s="112">
        <f t="shared" ref="CE1054:CE1055" si="66">E1054-SUM(F1054:BY1054)</f>
        <v>0</v>
      </c>
    </row>
    <row r="1055" spans="1:84" ht="15" hidden="1" customHeight="1" thickBot="1"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  <c r="S1055" s="111"/>
      <c r="T1055" s="111"/>
      <c r="U1055" s="111"/>
      <c r="V1055" s="111"/>
      <c r="W1055" s="111"/>
      <c r="X1055" s="111"/>
      <c r="Y1055" s="111"/>
      <c r="Z1055" s="111"/>
      <c r="AA1055" s="111"/>
      <c r="AB1055" s="111"/>
      <c r="AC1055" s="111"/>
      <c r="AD1055" s="111"/>
      <c r="AE1055" s="111"/>
      <c r="AF1055" s="111"/>
      <c r="AG1055" s="111"/>
      <c r="AH1055" s="111"/>
      <c r="AI1055" s="111"/>
      <c r="AJ1055" s="111"/>
      <c r="AK1055" s="111"/>
      <c r="AL1055" s="111"/>
      <c r="AM1055" s="111"/>
      <c r="AN1055" s="111"/>
      <c r="AO1055" s="111"/>
      <c r="AP1055" s="111"/>
      <c r="AQ1055" s="111"/>
      <c r="AR1055" s="111"/>
      <c r="AS1055" s="111"/>
      <c r="AT1055" s="111"/>
      <c r="AU1055" s="111"/>
      <c r="AV1055" s="111"/>
      <c r="AW1055" s="111"/>
      <c r="AX1055" s="111"/>
      <c r="AY1055" s="111"/>
      <c r="AZ1055" s="111"/>
      <c r="BA1055" s="111"/>
      <c r="BB1055" s="111"/>
      <c r="BC1055" s="111"/>
      <c r="BD1055" s="111"/>
      <c r="BE1055" s="111"/>
      <c r="BF1055" s="111"/>
      <c r="BG1055" s="111"/>
      <c r="BH1055" s="111"/>
      <c r="BI1055" s="111"/>
      <c r="BJ1055" s="111"/>
      <c r="BK1055" s="111"/>
      <c r="BL1055" s="111"/>
      <c r="BM1055" s="111"/>
      <c r="BN1055" s="111"/>
      <c r="BO1055" s="111"/>
      <c r="BP1055" s="111"/>
      <c r="BQ1055" s="111"/>
      <c r="BR1055" s="111"/>
      <c r="BS1055" s="111"/>
      <c r="BT1055" s="111"/>
      <c r="BU1055" s="111"/>
      <c r="BV1055" s="111"/>
      <c r="BW1055" s="111"/>
      <c r="BX1055" s="111"/>
      <c r="BY1055" s="111"/>
      <c r="BZ1055" s="111"/>
      <c r="CA1055" s="111"/>
      <c r="CB1055" s="111"/>
      <c r="CC1055" s="111"/>
      <c r="CD1055" s="111"/>
      <c r="CE1055" s="112">
        <f t="shared" si="66"/>
        <v>0</v>
      </c>
    </row>
    <row r="1056" spans="1:84" ht="15" customHeight="1" thickTop="1" thickBot="1">
      <c r="A1056" s="10"/>
      <c r="B1056" s="40"/>
      <c r="C1056" s="41" t="s">
        <v>164</v>
      </c>
      <c r="D1056" s="71"/>
      <c r="E1056" s="81">
        <f>SUM(E1053:E1055)</f>
        <v>-281.99</v>
      </c>
      <c r="F1056" s="81">
        <f>SUM(F1053:F1055)</f>
        <v>0</v>
      </c>
      <c r="G1056" s="81">
        <f t="shared" ref="G1056:AJ1056" si="67">SUM(G1053:G1055)</f>
        <v>0</v>
      </c>
      <c r="H1056" s="81">
        <f t="shared" si="67"/>
        <v>0</v>
      </c>
      <c r="I1056" s="81">
        <f t="shared" si="67"/>
        <v>0</v>
      </c>
      <c r="J1056" s="81">
        <f t="shared" si="67"/>
        <v>0</v>
      </c>
      <c r="K1056" s="81">
        <f t="shared" si="67"/>
        <v>0</v>
      </c>
      <c r="L1056" s="81">
        <f t="shared" si="67"/>
        <v>0</v>
      </c>
      <c r="M1056" s="81">
        <f t="shared" si="67"/>
        <v>0</v>
      </c>
      <c r="N1056" s="81">
        <f t="shared" si="67"/>
        <v>0</v>
      </c>
      <c r="O1056" s="81">
        <f t="shared" si="67"/>
        <v>0</v>
      </c>
      <c r="P1056" s="81">
        <f t="shared" si="67"/>
        <v>0</v>
      </c>
      <c r="Q1056" s="81">
        <f t="shared" si="67"/>
        <v>0</v>
      </c>
      <c r="R1056" s="81">
        <f t="shared" si="67"/>
        <v>0</v>
      </c>
      <c r="S1056" s="81">
        <f t="shared" si="67"/>
        <v>0</v>
      </c>
      <c r="T1056" s="81">
        <f t="shared" si="67"/>
        <v>0</v>
      </c>
      <c r="U1056" s="81">
        <f t="shared" si="67"/>
        <v>0</v>
      </c>
      <c r="V1056" s="81">
        <f t="shared" si="67"/>
        <v>0</v>
      </c>
      <c r="W1056" s="81">
        <f t="shared" si="67"/>
        <v>0</v>
      </c>
      <c r="X1056" s="81">
        <f t="shared" si="67"/>
        <v>0</v>
      </c>
      <c r="Y1056" s="81">
        <f t="shared" si="67"/>
        <v>0</v>
      </c>
      <c r="Z1056" s="81">
        <f t="shared" si="67"/>
        <v>0</v>
      </c>
      <c r="AA1056" s="81">
        <f t="shared" si="67"/>
        <v>0</v>
      </c>
      <c r="AB1056" s="81">
        <f t="shared" si="67"/>
        <v>0</v>
      </c>
      <c r="AC1056" s="81">
        <f t="shared" si="67"/>
        <v>0</v>
      </c>
      <c r="AD1056" s="81">
        <f t="shared" si="67"/>
        <v>0</v>
      </c>
      <c r="AE1056" s="81">
        <f t="shared" si="67"/>
        <v>0</v>
      </c>
      <c r="AF1056" s="81">
        <f t="shared" si="67"/>
        <v>0</v>
      </c>
      <c r="AG1056" s="81">
        <f>SUM(AG1053:AG1055)</f>
        <v>0</v>
      </c>
      <c r="AH1056" s="81">
        <f t="shared" si="67"/>
        <v>0</v>
      </c>
      <c r="AI1056" s="81">
        <f t="shared" si="67"/>
        <v>0</v>
      </c>
      <c r="AJ1056" s="81">
        <f t="shared" si="67"/>
        <v>0</v>
      </c>
      <c r="AK1056" s="81">
        <f t="shared" ref="AK1056:BM1056" si="68">SUM(AK1053:AK1055)</f>
        <v>0</v>
      </c>
      <c r="AL1056" s="81">
        <f t="shared" si="68"/>
        <v>0</v>
      </c>
      <c r="AM1056" s="81">
        <f t="shared" si="68"/>
        <v>0</v>
      </c>
      <c r="AN1056" s="81">
        <f t="shared" si="68"/>
        <v>0</v>
      </c>
      <c r="AO1056" s="81">
        <f t="shared" si="68"/>
        <v>0</v>
      </c>
      <c r="AP1056" s="81">
        <f t="shared" si="68"/>
        <v>0</v>
      </c>
      <c r="AQ1056" s="81">
        <f t="shared" si="68"/>
        <v>0</v>
      </c>
      <c r="AR1056" s="81">
        <f t="shared" si="68"/>
        <v>0</v>
      </c>
      <c r="AS1056" s="81">
        <f t="shared" si="68"/>
        <v>0</v>
      </c>
      <c r="AT1056" s="81">
        <f t="shared" si="68"/>
        <v>0</v>
      </c>
      <c r="AU1056" s="81">
        <f t="shared" si="68"/>
        <v>0</v>
      </c>
      <c r="AV1056" s="81">
        <f t="shared" si="68"/>
        <v>0</v>
      </c>
      <c r="AW1056" s="81">
        <f t="shared" si="68"/>
        <v>0</v>
      </c>
      <c r="AX1056" s="81">
        <f t="shared" si="68"/>
        <v>0</v>
      </c>
      <c r="AY1056" s="81">
        <f t="shared" si="68"/>
        <v>0</v>
      </c>
      <c r="AZ1056" s="81">
        <f t="shared" si="68"/>
        <v>0</v>
      </c>
      <c r="BA1056" s="81">
        <f t="shared" si="68"/>
        <v>-172.54</v>
      </c>
      <c r="BB1056" s="81">
        <f t="shared" si="68"/>
        <v>0</v>
      </c>
      <c r="BC1056" s="81">
        <f t="shared" si="68"/>
        <v>0</v>
      </c>
      <c r="BD1056" s="81">
        <f t="shared" si="68"/>
        <v>0</v>
      </c>
      <c r="BE1056" s="81">
        <f t="shared" si="68"/>
        <v>0</v>
      </c>
      <c r="BF1056" s="81">
        <f t="shared" si="68"/>
        <v>0</v>
      </c>
      <c r="BG1056" s="81">
        <f t="shared" si="68"/>
        <v>0</v>
      </c>
      <c r="BH1056" s="81">
        <f t="shared" si="68"/>
        <v>0</v>
      </c>
      <c r="BI1056" s="81">
        <f t="shared" si="68"/>
        <v>0</v>
      </c>
      <c r="BJ1056" s="81">
        <f t="shared" si="68"/>
        <v>0</v>
      </c>
      <c r="BK1056" s="81">
        <f t="shared" si="68"/>
        <v>0</v>
      </c>
      <c r="BL1056" s="81">
        <f t="shared" si="68"/>
        <v>-109.45</v>
      </c>
      <c r="BM1056" s="81">
        <f t="shared" si="68"/>
        <v>0</v>
      </c>
      <c r="BN1056" s="81">
        <f>SUM(BN1053:BN1055)</f>
        <v>0</v>
      </c>
      <c r="BO1056" s="81">
        <f>SUM(BO1053:BO1055)</f>
        <v>0</v>
      </c>
      <c r="BP1056" s="81">
        <f>SUM(BP1053:BP1055)</f>
        <v>0</v>
      </c>
      <c r="BQ1056" s="81">
        <f>SUM(BQ1053:BQ1055)</f>
        <v>0</v>
      </c>
      <c r="BR1056" s="81">
        <f t="shared" ref="BR1056:BY1056" si="69">SUM(BR1053:BR1055)</f>
        <v>0</v>
      </c>
      <c r="BS1056" s="81">
        <f t="shared" si="69"/>
        <v>0</v>
      </c>
      <c r="BT1056" s="81">
        <f t="shared" si="69"/>
        <v>0</v>
      </c>
      <c r="BU1056" s="81">
        <f t="shared" si="69"/>
        <v>0</v>
      </c>
      <c r="BV1056" s="81">
        <f t="shared" si="69"/>
        <v>0</v>
      </c>
      <c r="BW1056" s="81">
        <f t="shared" si="69"/>
        <v>0</v>
      </c>
      <c r="BX1056" s="81">
        <f t="shared" si="69"/>
        <v>0</v>
      </c>
      <c r="BY1056" s="81">
        <f t="shared" si="69"/>
        <v>0</v>
      </c>
      <c r="BZ1056" s="63">
        <f>SUM(F1056:AF1056)</f>
        <v>0</v>
      </c>
      <c r="CA1056" s="63">
        <f>SUM(AG1056:BX1056)</f>
        <v>-281.99</v>
      </c>
      <c r="CB1056" s="81">
        <f>SUM(CB1053:CB1055)</f>
        <v>0</v>
      </c>
      <c r="CC1056" s="81">
        <f>SUM(CC1053:CC1055)</f>
        <v>0</v>
      </c>
      <c r="CD1056" s="81">
        <f>SUM(CD1053:CD1055)</f>
        <v>0</v>
      </c>
      <c r="CE1056" s="127">
        <f>E1056-SUM(F1056:BY1056)</f>
        <v>0</v>
      </c>
    </row>
    <row r="1057" spans="5:69" ht="15" customHeight="1" thickTop="1">
      <c r="E1057" s="151">
        <v>-287.32</v>
      </c>
      <c r="BN1057" s="151">
        <v>-5.25</v>
      </c>
      <c r="BO1057" s="151">
        <v>-230.54</v>
      </c>
      <c r="BP1057" s="151"/>
      <c r="BQ1057" s="151">
        <v>-47.17</v>
      </c>
    </row>
    <row r="1058" spans="5:69" ht="15" customHeight="1"/>
    <row r="1059" spans="5:69" ht="15" customHeight="1"/>
    <row r="1060" spans="5:69" ht="15" customHeight="1"/>
    <row r="1061" spans="5:69" ht="15" customHeight="1"/>
    <row r="1062" spans="5:69" ht="15" customHeight="1"/>
    <row r="1063" spans="5:69" ht="15" customHeight="1"/>
    <row r="1064" spans="5:69" ht="15" customHeight="1"/>
    <row r="1065" spans="5:69" ht="15" customHeight="1"/>
    <row r="1066" spans="5:69" ht="15" customHeight="1"/>
    <row r="1067" spans="5:69" ht="15" customHeight="1"/>
    <row r="1068" spans="5:69" ht="15" customHeight="1"/>
    <row r="1069" spans="5:69" ht="15" customHeight="1"/>
    <row r="1070" spans="5:69" ht="15" customHeight="1"/>
    <row r="1071" spans="5:69" ht="15" customHeight="1"/>
    <row r="1072" spans="5:69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</sheetData>
  <autoFilter ref="A1:CE1056">
    <filterColumn colId="2"/>
    <filterColumn colId="3">
      <filters blank="1">
        <filter val="DESP. BANC."/>
        <filter val="DESP. BANC. IMP."/>
        <filter val="IMPAGAT"/>
      </filters>
    </filterColumn>
    <filterColumn colId="4"/>
    <filterColumn colId="26"/>
    <filterColumn colId="32"/>
    <filterColumn colId="53"/>
    <filterColumn colId="64"/>
    <filterColumn colId="66">
      <customFilters>
        <customFilter operator="notEqual" val=" "/>
      </customFilters>
    </filterColumn>
  </autoFilter>
  <printOptions verticalCentered="1"/>
  <pageMargins left="0.19685039370078741" right="0.19685039370078741" top="0.19685039370078741" bottom="0.19685039370078741" header="0.31496062992125984" footer="0.31496062992125984"/>
  <pageSetup paperSize="9" scale="75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701"/>
  <sheetViews>
    <sheetView topLeftCell="A679" workbookViewId="0">
      <selection activeCell="E694" sqref="E694"/>
    </sheetView>
  </sheetViews>
  <sheetFormatPr defaultColWidth="11.42578125" defaultRowHeight="11.25"/>
  <cols>
    <col min="1" max="1" width="6.7109375" style="12" customWidth="1"/>
    <col min="2" max="2" width="9.7109375" style="58" customWidth="1"/>
    <col min="3" max="3" width="61.42578125" style="57" bestFit="1" customWidth="1"/>
    <col min="4" max="5" width="10.7109375" style="50" customWidth="1"/>
    <col min="6" max="6" width="10.28515625" style="49" customWidth="1"/>
    <col min="7" max="7" width="10.7109375" style="49" customWidth="1"/>
    <col min="8" max="8" width="48.85546875" style="49" bestFit="1" customWidth="1"/>
    <col min="9" max="16384" width="11.42578125" style="49"/>
  </cols>
  <sheetData>
    <row r="1" spans="1:7" ht="15" customHeight="1">
      <c r="A1" s="51" t="s">
        <v>48</v>
      </c>
      <c r="B1" s="52" t="s">
        <v>27</v>
      </c>
      <c r="C1" s="52" t="s">
        <v>18</v>
      </c>
      <c r="D1" s="52" t="s">
        <v>49</v>
      </c>
      <c r="E1" s="53" t="s">
        <v>50</v>
      </c>
    </row>
    <row r="2" spans="1:7" ht="15" customHeight="1" thickBot="1">
      <c r="A2" s="39" t="s">
        <v>10</v>
      </c>
      <c r="B2" s="67">
        <v>41517</v>
      </c>
      <c r="C2" s="43" t="s">
        <v>223</v>
      </c>
      <c r="D2" s="69"/>
      <c r="E2" s="56">
        <v>20169.55</v>
      </c>
    </row>
    <row r="3" spans="1:7" ht="15" customHeight="1" thickTop="1" thickBot="1">
      <c r="A3" s="59"/>
      <c r="B3" s="60"/>
      <c r="C3" s="41" t="s">
        <v>108</v>
      </c>
      <c r="D3" s="61"/>
      <c r="E3" s="62"/>
    </row>
    <row r="4" spans="1:7" ht="15" customHeight="1" thickTop="1">
      <c r="A4" s="39" t="s">
        <v>10</v>
      </c>
      <c r="B4" s="67">
        <v>41519</v>
      </c>
      <c r="C4" s="68" t="s">
        <v>5</v>
      </c>
      <c r="D4" s="69">
        <v>1416</v>
      </c>
      <c r="E4" s="75">
        <f>E2+D4</f>
        <v>21585.55</v>
      </c>
    </row>
    <row r="5" spans="1:7" ht="15" customHeight="1">
      <c r="A5" s="39" t="s">
        <v>10</v>
      </c>
      <c r="B5" s="67">
        <v>41519</v>
      </c>
      <c r="C5" s="68" t="s">
        <v>140</v>
      </c>
      <c r="D5" s="69">
        <v>119.9</v>
      </c>
      <c r="E5" s="75">
        <f>E4+D5</f>
        <v>21705.45</v>
      </c>
      <c r="F5" s="49">
        <f>D5*0.017</f>
        <v>2.0383000000000004</v>
      </c>
      <c r="G5" s="146">
        <v>1.7000000000000001E-2</v>
      </c>
    </row>
    <row r="6" spans="1:7" ht="15" customHeight="1">
      <c r="A6" s="39" t="s">
        <v>10</v>
      </c>
      <c r="B6" s="67">
        <v>41519</v>
      </c>
      <c r="C6" s="68" t="s">
        <v>141</v>
      </c>
      <c r="D6" s="69">
        <v>-2.04</v>
      </c>
      <c r="E6" s="75">
        <f t="shared" ref="E6:E24" si="0">E5+D6</f>
        <v>21703.41</v>
      </c>
    </row>
    <row r="7" spans="1:7" ht="15" customHeight="1">
      <c r="A7" s="39" t="s">
        <v>10</v>
      </c>
      <c r="B7" s="67">
        <v>41523</v>
      </c>
      <c r="C7" s="68" t="s">
        <v>79</v>
      </c>
      <c r="D7" s="69">
        <v>256.5</v>
      </c>
      <c r="E7" s="75">
        <f t="shared" si="0"/>
        <v>21959.91</v>
      </c>
    </row>
    <row r="8" spans="1:7" ht="15" customHeight="1">
      <c r="A8" s="39" t="s">
        <v>10</v>
      </c>
      <c r="B8" s="67">
        <v>41526</v>
      </c>
      <c r="C8" s="68" t="s">
        <v>140</v>
      </c>
      <c r="D8" s="69">
        <v>230.05</v>
      </c>
      <c r="E8" s="75">
        <f t="shared" si="0"/>
        <v>22189.96</v>
      </c>
      <c r="F8" s="49">
        <f>D8*0.006</f>
        <v>1.3803000000000001</v>
      </c>
      <c r="G8" s="146">
        <v>6.0000000000000001E-3</v>
      </c>
    </row>
    <row r="9" spans="1:7" ht="15" customHeight="1">
      <c r="A9" s="39" t="s">
        <v>10</v>
      </c>
      <c r="B9" s="67">
        <v>41526</v>
      </c>
      <c r="C9" s="68" t="s">
        <v>141</v>
      </c>
      <c r="D9" s="69">
        <v>-1.38</v>
      </c>
      <c r="E9" s="75">
        <f t="shared" si="0"/>
        <v>22188.579999999998</v>
      </c>
    </row>
    <row r="10" spans="1:7" ht="15" customHeight="1">
      <c r="A10" s="39" t="s">
        <v>10</v>
      </c>
      <c r="B10" s="67">
        <v>41526</v>
      </c>
      <c r="C10" s="68" t="s">
        <v>140</v>
      </c>
      <c r="D10" s="69">
        <v>292.55</v>
      </c>
      <c r="E10" s="75">
        <f t="shared" si="0"/>
        <v>22481.129999999997</v>
      </c>
      <c r="F10" s="49">
        <f>D10*0.006</f>
        <v>1.7553000000000001</v>
      </c>
      <c r="G10" s="146">
        <v>6.0000000000000001E-3</v>
      </c>
    </row>
    <row r="11" spans="1:7" ht="15" customHeight="1">
      <c r="A11" s="39" t="s">
        <v>10</v>
      </c>
      <c r="B11" s="67">
        <v>41526</v>
      </c>
      <c r="C11" s="68" t="s">
        <v>141</v>
      </c>
      <c r="D11" s="69">
        <v>-1.76</v>
      </c>
      <c r="E11" s="75">
        <f t="shared" si="0"/>
        <v>22479.37</v>
      </c>
    </row>
    <row r="12" spans="1:7" ht="15" customHeight="1">
      <c r="A12" s="39" t="s">
        <v>10</v>
      </c>
      <c r="B12" s="67">
        <v>41527</v>
      </c>
      <c r="C12" s="68" t="s">
        <v>140</v>
      </c>
      <c r="D12" s="69">
        <v>130</v>
      </c>
      <c r="E12" s="75">
        <f t="shared" si="0"/>
        <v>22609.37</v>
      </c>
      <c r="F12" s="49">
        <f>D12*0.006</f>
        <v>0.78</v>
      </c>
      <c r="G12" s="146">
        <v>6.0000000000000001E-3</v>
      </c>
    </row>
    <row r="13" spans="1:7" ht="15" customHeight="1">
      <c r="A13" s="39" t="s">
        <v>10</v>
      </c>
      <c r="B13" s="67">
        <v>41527</v>
      </c>
      <c r="C13" s="68" t="s">
        <v>141</v>
      </c>
      <c r="D13" s="69">
        <v>-0.78</v>
      </c>
      <c r="E13" s="75">
        <f t="shared" si="0"/>
        <v>22608.59</v>
      </c>
    </row>
    <row r="14" spans="1:7" ht="15" customHeight="1">
      <c r="A14" s="39" t="s">
        <v>10</v>
      </c>
      <c r="B14" s="67">
        <v>41529</v>
      </c>
      <c r="C14" s="68" t="s">
        <v>146</v>
      </c>
      <c r="D14" s="69">
        <v>8055.5</v>
      </c>
      <c r="E14" s="75">
        <f t="shared" si="0"/>
        <v>30664.09</v>
      </c>
    </row>
    <row r="15" spans="1:7" ht="15" customHeight="1">
      <c r="A15" s="39" t="s">
        <v>10</v>
      </c>
      <c r="B15" s="67">
        <v>41529</v>
      </c>
      <c r="C15" s="68" t="s">
        <v>120</v>
      </c>
      <c r="D15" s="69">
        <v>300</v>
      </c>
      <c r="E15" s="75">
        <f t="shared" si="0"/>
        <v>30964.09</v>
      </c>
    </row>
    <row r="16" spans="1:7" ht="15" customHeight="1">
      <c r="A16" s="39" t="s">
        <v>10</v>
      </c>
      <c r="B16" s="67">
        <v>41535</v>
      </c>
      <c r="C16" s="68" t="s">
        <v>165</v>
      </c>
      <c r="D16" s="69">
        <v>30</v>
      </c>
      <c r="E16" s="75">
        <f t="shared" si="0"/>
        <v>30994.09</v>
      </c>
    </row>
    <row r="17" spans="1:7" ht="15" customHeight="1">
      <c r="A17" s="39" t="s">
        <v>10</v>
      </c>
      <c r="B17" s="67">
        <v>41537</v>
      </c>
      <c r="C17" s="68" t="s">
        <v>140</v>
      </c>
      <c r="D17" s="69">
        <v>30</v>
      </c>
      <c r="E17" s="75">
        <f t="shared" si="0"/>
        <v>31024.09</v>
      </c>
      <c r="F17" s="49">
        <f>D17*0.006</f>
        <v>0.18</v>
      </c>
      <c r="G17" s="146">
        <v>6.0000000000000001E-3</v>
      </c>
    </row>
    <row r="18" spans="1:7" ht="15" customHeight="1">
      <c r="A18" s="39" t="s">
        <v>10</v>
      </c>
      <c r="B18" s="67">
        <v>41537</v>
      </c>
      <c r="C18" s="68" t="s">
        <v>141</v>
      </c>
      <c r="D18" s="69">
        <v>-0.18</v>
      </c>
      <c r="E18" s="75">
        <f t="shared" si="0"/>
        <v>31023.91</v>
      </c>
    </row>
    <row r="19" spans="1:7" ht="15" customHeight="1">
      <c r="A19" s="39" t="s">
        <v>10</v>
      </c>
      <c r="B19" s="67">
        <v>41543</v>
      </c>
      <c r="C19" s="68" t="s">
        <v>177</v>
      </c>
      <c r="D19" s="69">
        <v>608.94000000000005</v>
      </c>
      <c r="E19" s="75">
        <f t="shared" si="0"/>
        <v>31632.85</v>
      </c>
    </row>
    <row r="20" spans="1:7" ht="15" customHeight="1">
      <c r="A20" s="39" t="s">
        <v>10</v>
      </c>
      <c r="B20" s="67">
        <v>41543</v>
      </c>
      <c r="C20" s="68" t="s">
        <v>177</v>
      </c>
      <c r="D20" s="69">
        <v>327.39999999999998</v>
      </c>
      <c r="E20" s="75">
        <f t="shared" si="0"/>
        <v>31960.25</v>
      </c>
    </row>
    <row r="21" spans="1:7" ht="15" customHeight="1">
      <c r="A21" s="39" t="s">
        <v>10</v>
      </c>
      <c r="B21" s="67">
        <v>41544</v>
      </c>
      <c r="C21" s="68" t="s">
        <v>171</v>
      </c>
      <c r="D21" s="69">
        <v>-25.4</v>
      </c>
      <c r="E21" s="75">
        <f t="shared" si="0"/>
        <v>31934.85</v>
      </c>
    </row>
    <row r="22" spans="1:7" ht="15" customHeight="1">
      <c r="A22" s="39" t="s">
        <v>10</v>
      </c>
      <c r="B22" s="67">
        <v>41544</v>
      </c>
      <c r="C22" s="68" t="s">
        <v>3</v>
      </c>
      <c r="D22" s="69">
        <v>730</v>
      </c>
      <c r="E22" s="75">
        <f t="shared" si="0"/>
        <v>32664.85</v>
      </c>
    </row>
    <row r="23" spans="1:7" ht="15" customHeight="1">
      <c r="A23" s="39" t="s">
        <v>10</v>
      </c>
      <c r="B23" s="67">
        <v>41544</v>
      </c>
      <c r="C23" s="68" t="s">
        <v>93</v>
      </c>
      <c r="D23" s="69">
        <v>-9.3000000000000007</v>
      </c>
      <c r="E23" s="75">
        <f t="shared" si="0"/>
        <v>32655.55</v>
      </c>
    </row>
    <row r="24" spans="1:7" ht="15" customHeight="1" thickBot="1">
      <c r="A24" s="39" t="s">
        <v>10</v>
      </c>
      <c r="B24" s="67">
        <v>41544</v>
      </c>
      <c r="C24" s="68" t="s">
        <v>2</v>
      </c>
      <c r="D24" s="69">
        <v>-1.95</v>
      </c>
      <c r="E24" s="75">
        <f t="shared" si="0"/>
        <v>32653.599999999999</v>
      </c>
    </row>
    <row r="25" spans="1:7" ht="15" customHeight="1" thickTop="1" thickBot="1">
      <c r="A25" s="59"/>
      <c r="B25" s="60"/>
      <c r="C25" s="41" t="s">
        <v>121</v>
      </c>
      <c r="D25" s="61"/>
      <c r="E25" s="62"/>
    </row>
    <row r="26" spans="1:7" ht="15" customHeight="1" thickTop="1">
      <c r="A26" s="39" t="s">
        <v>10</v>
      </c>
      <c r="B26" s="67">
        <v>41548</v>
      </c>
      <c r="C26" s="68" t="s">
        <v>4</v>
      </c>
      <c r="D26" s="69">
        <v>-667.92</v>
      </c>
      <c r="E26" s="75">
        <f>E24+D26</f>
        <v>31985.68</v>
      </c>
    </row>
    <row r="27" spans="1:7" ht="15" customHeight="1">
      <c r="A27" s="39" t="s">
        <v>10</v>
      </c>
      <c r="B27" s="67">
        <v>41548</v>
      </c>
      <c r="C27" s="68" t="s">
        <v>89</v>
      </c>
      <c r="D27" s="69">
        <v>-0.25</v>
      </c>
      <c r="E27" s="75">
        <f>E26+D27</f>
        <v>31985.43</v>
      </c>
    </row>
    <row r="28" spans="1:7" ht="15" customHeight="1">
      <c r="A28" s="39" t="s">
        <v>10</v>
      </c>
      <c r="B28" s="67">
        <v>41548</v>
      </c>
      <c r="C28" s="68" t="s">
        <v>87</v>
      </c>
      <c r="D28" s="69">
        <v>-467.3</v>
      </c>
      <c r="E28" s="75">
        <f t="shared" ref="E28:E60" si="1">E27+D28</f>
        <v>31518.13</v>
      </c>
    </row>
    <row r="29" spans="1:7" ht="15" customHeight="1">
      <c r="A29" s="39" t="s">
        <v>10</v>
      </c>
      <c r="B29" s="67">
        <v>41548</v>
      </c>
      <c r="C29" s="68" t="s">
        <v>88</v>
      </c>
      <c r="D29" s="69">
        <v>-585.04</v>
      </c>
      <c r="E29" s="75">
        <f t="shared" si="1"/>
        <v>30933.09</v>
      </c>
    </row>
    <row r="30" spans="1:7" ht="15" customHeight="1">
      <c r="A30" s="39" t="s">
        <v>10</v>
      </c>
      <c r="B30" s="67">
        <v>41550</v>
      </c>
      <c r="C30" s="68" t="s">
        <v>120</v>
      </c>
      <c r="D30" s="69">
        <v>700</v>
      </c>
      <c r="E30" s="75">
        <f t="shared" si="1"/>
        <v>31633.09</v>
      </c>
    </row>
    <row r="31" spans="1:7" ht="15" customHeight="1">
      <c r="A31" s="39" t="s">
        <v>10</v>
      </c>
      <c r="B31" s="67">
        <v>41554</v>
      </c>
      <c r="C31" s="68" t="s">
        <v>180</v>
      </c>
      <c r="D31" s="69">
        <v>-72.599999999999994</v>
      </c>
      <c r="E31" s="75">
        <f t="shared" si="1"/>
        <v>31560.49</v>
      </c>
    </row>
    <row r="32" spans="1:7" ht="15" customHeight="1">
      <c r="A32" s="39" t="s">
        <v>10</v>
      </c>
      <c r="B32" s="67">
        <v>41555</v>
      </c>
      <c r="C32" s="68" t="s">
        <v>80</v>
      </c>
      <c r="D32" s="69">
        <v>3648.35</v>
      </c>
      <c r="E32" s="75">
        <f t="shared" si="1"/>
        <v>35208.840000000004</v>
      </c>
    </row>
    <row r="33" spans="1:5" ht="15" customHeight="1">
      <c r="A33" s="39" t="s">
        <v>10</v>
      </c>
      <c r="B33" s="67">
        <v>41555</v>
      </c>
      <c r="C33" s="68" t="s">
        <v>94</v>
      </c>
      <c r="D33" s="69">
        <v>-30.6</v>
      </c>
      <c r="E33" s="75">
        <f t="shared" si="1"/>
        <v>35178.240000000005</v>
      </c>
    </row>
    <row r="34" spans="1:5" ht="15" customHeight="1">
      <c r="A34" s="39" t="s">
        <v>10</v>
      </c>
      <c r="B34" s="67">
        <v>41555</v>
      </c>
      <c r="C34" s="68" t="s">
        <v>86</v>
      </c>
      <c r="D34" s="69">
        <v>-6.43</v>
      </c>
      <c r="E34" s="75">
        <f t="shared" si="1"/>
        <v>35171.810000000005</v>
      </c>
    </row>
    <row r="35" spans="1:5" ht="15" customHeight="1">
      <c r="A35" s="39" t="s">
        <v>10</v>
      </c>
      <c r="B35" s="67">
        <v>41557</v>
      </c>
      <c r="C35" s="68" t="s">
        <v>82</v>
      </c>
      <c r="D35" s="69">
        <v>-21.43</v>
      </c>
      <c r="E35" s="75">
        <f t="shared" si="1"/>
        <v>35150.380000000005</v>
      </c>
    </row>
    <row r="36" spans="1:5" ht="15" customHeight="1">
      <c r="A36" s="39" t="s">
        <v>10</v>
      </c>
      <c r="B36" s="67">
        <v>41557</v>
      </c>
      <c r="C36" s="68" t="s">
        <v>83</v>
      </c>
      <c r="D36" s="69">
        <v>-3</v>
      </c>
      <c r="E36" s="75">
        <f t="shared" si="1"/>
        <v>35147.380000000005</v>
      </c>
    </row>
    <row r="37" spans="1:5" ht="15" customHeight="1">
      <c r="A37" s="39" t="s">
        <v>10</v>
      </c>
      <c r="B37" s="67">
        <v>41557</v>
      </c>
      <c r="C37" s="68" t="s">
        <v>84</v>
      </c>
      <c r="D37" s="69">
        <v>-0.71</v>
      </c>
      <c r="E37" s="75">
        <f t="shared" si="1"/>
        <v>35146.670000000006</v>
      </c>
    </row>
    <row r="38" spans="1:5" ht="15" customHeight="1">
      <c r="A38" s="39" t="s">
        <v>10</v>
      </c>
      <c r="B38" s="67">
        <v>41557</v>
      </c>
      <c r="C38" s="68" t="s">
        <v>85</v>
      </c>
      <c r="D38" s="69">
        <v>-0.37</v>
      </c>
      <c r="E38" s="75">
        <f t="shared" si="1"/>
        <v>35146.300000000003</v>
      </c>
    </row>
    <row r="39" spans="1:5" ht="15" customHeight="1">
      <c r="A39" s="39" t="s">
        <v>10</v>
      </c>
      <c r="B39" s="67">
        <v>41558</v>
      </c>
      <c r="C39" s="68" t="s">
        <v>82</v>
      </c>
      <c r="D39" s="69">
        <v>-55</v>
      </c>
      <c r="E39" s="75">
        <f t="shared" si="1"/>
        <v>35091.300000000003</v>
      </c>
    </row>
    <row r="40" spans="1:5" ht="15" customHeight="1">
      <c r="A40" s="39" t="s">
        <v>10</v>
      </c>
      <c r="B40" s="67">
        <v>41558</v>
      </c>
      <c r="C40" s="68" t="s">
        <v>83</v>
      </c>
      <c r="D40" s="69">
        <v>-6</v>
      </c>
      <c r="E40" s="75">
        <f t="shared" si="1"/>
        <v>35085.300000000003</v>
      </c>
    </row>
    <row r="41" spans="1:5" ht="15" customHeight="1">
      <c r="A41" s="39" t="s">
        <v>10</v>
      </c>
      <c r="B41" s="67">
        <v>41558</v>
      </c>
      <c r="C41" s="68" t="s">
        <v>84</v>
      </c>
      <c r="D41" s="69">
        <v>-1.42</v>
      </c>
      <c r="E41" s="75">
        <f t="shared" si="1"/>
        <v>35083.880000000005</v>
      </c>
    </row>
    <row r="42" spans="1:5" ht="15" customHeight="1">
      <c r="A42" s="39" t="s">
        <v>10</v>
      </c>
      <c r="B42" s="67">
        <v>41558</v>
      </c>
      <c r="C42" s="68" t="s">
        <v>85</v>
      </c>
      <c r="D42" s="69">
        <v>-0.74</v>
      </c>
      <c r="E42" s="75">
        <f t="shared" si="1"/>
        <v>35083.140000000007</v>
      </c>
    </row>
    <row r="43" spans="1:5" ht="15" customHeight="1">
      <c r="A43" s="39" t="s">
        <v>10</v>
      </c>
      <c r="B43" s="67">
        <v>41558</v>
      </c>
      <c r="C43" s="68" t="s">
        <v>181</v>
      </c>
      <c r="D43" s="69">
        <v>-60</v>
      </c>
      <c r="E43" s="75">
        <f t="shared" si="1"/>
        <v>35023.140000000007</v>
      </c>
    </row>
    <row r="44" spans="1:5" ht="15" customHeight="1">
      <c r="A44" s="39" t="s">
        <v>10</v>
      </c>
      <c r="B44" s="67">
        <v>41562</v>
      </c>
      <c r="C44" s="68" t="s">
        <v>182</v>
      </c>
      <c r="D44" s="69">
        <v>-30.3</v>
      </c>
      <c r="E44" s="75">
        <f t="shared" si="1"/>
        <v>34992.840000000004</v>
      </c>
    </row>
    <row r="45" spans="1:5" ht="15" customHeight="1">
      <c r="A45" s="39" t="s">
        <v>10</v>
      </c>
      <c r="B45" s="67">
        <v>41563</v>
      </c>
      <c r="C45" s="68" t="s">
        <v>82</v>
      </c>
      <c r="D45" s="69">
        <v>-29.29</v>
      </c>
      <c r="E45" s="75">
        <f t="shared" si="1"/>
        <v>34963.550000000003</v>
      </c>
    </row>
    <row r="46" spans="1:5" ht="15" customHeight="1">
      <c r="A46" s="39" t="s">
        <v>10</v>
      </c>
      <c r="B46" s="67">
        <v>41563</v>
      </c>
      <c r="C46" s="68" t="s">
        <v>83</v>
      </c>
      <c r="D46" s="69">
        <v>-6</v>
      </c>
      <c r="E46" s="75">
        <f t="shared" si="1"/>
        <v>34957.550000000003</v>
      </c>
    </row>
    <row r="47" spans="1:5" ht="15" customHeight="1">
      <c r="A47" s="39" t="s">
        <v>10</v>
      </c>
      <c r="B47" s="67">
        <v>41563</v>
      </c>
      <c r="C47" s="68" t="s">
        <v>84</v>
      </c>
      <c r="D47" s="69">
        <v>-1.42</v>
      </c>
      <c r="E47" s="75">
        <f t="shared" si="1"/>
        <v>34956.130000000005</v>
      </c>
    </row>
    <row r="48" spans="1:5" ht="15" customHeight="1">
      <c r="A48" s="39" t="s">
        <v>10</v>
      </c>
      <c r="B48" s="67">
        <v>41563</v>
      </c>
      <c r="C48" s="68" t="s">
        <v>85</v>
      </c>
      <c r="D48" s="69">
        <v>-0.74</v>
      </c>
      <c r="E48" s="75">
        <f t="shared" si="1"/>
        <v>34955.390000000007</v>
      </c>
    </row>
    <row r="49" spans="1:10" ht="15" customHeight="1">
      <c r="A49" s="39" t="s">
        <v>10</v>
      </c>
      <c r="B49" s="67">
        <v>41568</v>
      </c>
      <c r="C49" s="68" t="s">
        <v>25</v>
      </c>
      <c r="D49" s="69">
        <v>-88.86</v>
      </c>
      <c r="E49" s="75">
        <f t="shared" si="1"/>
        <v>34866.530000000006</v>
      </c>
    </row>
    <row r="50" spans="1:10" ht="15" customHeight="1">
      <c r="A50" s="39" t="s">
        <v>10</v>
      </c>
      <c r="B50" s="67">
        <v>41568</v>
      </c>
      <c r="C50" s="68" t="s">
        <v>183</v>
      </c>
      <c r="D50" s="69">
        <v>34.08</v>
      </c>
      <c r="E50" s="75">
        <f t="shared" si="1"/>
        <v>34900.610000000008</v>
      </c>
    </row>
    <row r="51" spans="1:10" ht="15" customHeight="1">
      <c r="A51" s="39" t="s">
        <v>10</v>
      </c>
      <c r="B51" s="67">
        <v>41568</v>
      </c>
      <c r="C51" s="68" t="s">
        <v>184</v>
      </c>
      <c r="D51" s="69">
        <v>22.08</v>
      </c>
      <c r="E51" s="75">
        <f t="shared" si="1"/>
        <v>34922.69000000001</v>
      </c>
    </row>
    <row r="52" spans="1:10" ht="15" customHeight="1">
      <c r="A52" s="39" t="s">
        <v>10</v>
      </c>
      <c r="B52" s="67">
        <v>41571</v>
      </c>
      <c r="C52" s="68" t="s">
        <v>185</v>
      </c>
      <c r="D52" s="69">
        <v>15.37</v>
      </c>
      <c r="E52" s="75">
        <f t="shared" si="1"/>
        <v>34938.060000000012</v>
      </c>
    </row>
    <row r="53" spans="1:10" ht="15" customHeight="1">
      <c r="A53" s="39" t="s">
        <v>10</v>
      </c>
      <c r="B53" s="67">
        <v>41571</v>
      </c>
      <c r="C53" s="68" t="s">
        <v>111</v>
      </c>
      <c r="D53" s="69">
        <v>-1154</v>
      </c>
      <c r="E53" s="75">
        <f t="shared" si="1"/>
        <v>33784.060000000012</v>
      </c>
    </row>
    <row r="54" spans="1:10" ht="15" customHeight="1">
      <c r="A54" s="39" t="s">
        <v>10</v>
      </c>
      <c r="B54" s="67">
        <v>41571</v>
      </c>
      <c r="C54" s="68" t="s">
        <v>81</v>
      </c>
      <c r="D54" s="69">
        <v>-0.25</v>
      </c>
      <c r="E54" s="75">
        <f t="shared" si="1"/>
        <v>33783.810000000012</v>
      </c>
    </row>
    <row r="55" spans="1:10" ht="15" customHeight="1">
      <c r="A55" s="39" t="s">
        <v>10</v>
      </c>
      <c r="B55" s="67">
        <v>41572</v>
      </c>
      <c r="C55" s="68" t="s">
        <v>180</v>
      </c>
      <c r="D55" s="69">
        <v>-145.19999999999999</v>
      </c>
      <c r="E55" s="75">
        <f t="shared" si="1"/>
        <v>33638.610000000015</v>
      </c>
    </row>
    <row r="56" spans="1:10" ht="15" customHeight="1">
      <c r="A56" s="39" t="s">
        <v>10</v>
      </c>
      <c r="B56" s="67">
        <v>41577</v>
      </c>
      <c r="C56" s="68" t="s">
        <v>197</v>
      </c>
      <c r="D56" s="69">
        <v>-36.6</v>
      </c>
      <c r="E56" s="75">
        <f t="shared" si="1"/>
        <v>33602.010000000017</v>
      </c>
      <c r="I56" s="94"/>
      <c r="J56" s="95"/>
    </row>
    <row r="57" spans="1:10" ht="15" customHeight="1">
      <c r="A57" s="39" t="s">
        <v>10</v>
      </c>
      <c r="B57" s="67">
        <v>41577</v>
      </c>
      <c r="C57" s="68" t="s">
        <v>198</v>
      </c>
      <c r="D57" s="69">
        <v>29.08</v>
      </c>
      <c r="E57" s="75">
        <f t="shared" si="1"/>
        <v>33631.090000000018</v>
      </c>
      <c r="I57" s="94"/>
      <c r="J57" s="95"/>
    </row>
    <row r="58" spans="1:10" ht="15" customHeight="1">
      <c r="A58" s="39" t="s">
        <v>10</v>
      </c>
      <c r="B58" s="67">
        <v>41578</v>
      </c>
      <c r="C58" s="68" t="s">
        <v>199</v>
      </c>
      <c r="D58" s="69">
        <v>-3313.54</v>
      </c>
      <c r="E58" s="75">
        <f t="shared" si="1"/>
        <v>30317.550000000017</v>
      </c>
      <c r="I58" s="94"/>
      <c r="J58" s="95"/>
    </row>
    <row r="59" spans="1:10" ht="15" customHeight="1">
      <c r="A59" s="39" t="s">
        <v>10</v>
      </c>
      <c r="B59" s="67">
        <v>41578</v>
      </c>
      <c r="C59" s="68" t="s">
        <v>89</v>
      </c>
      <c r="D59" s="69">
        <v>-0.25</v>
      </c>
      <c r="E59" s="75">
        <f t="shared" si="1"/>
        <v>30317.300000000017</v>
      </c>
      <c r="I59" s="97"/>
      <c r="J59" s="93"/>
    </row>
    <row r="60" spans="1:10" ht="15" customHeight="1" thickBot="1">
      <c r="A60" s="39" t="s">
        <v>10</v>
      </c>
      <c r="B60" s="67">
        <v>41578</v>
      </c>
      <c r="C60" s="68" t="s">
        <v>6</v>
      </c>
      <c r="D60" s="69">
        <v>-461.85</v>
      </c>
      <c r="E60" s="75">
        <f t="shared" si="1"/>
        <v>29855.450000000019</v>
      </c>
      <c r="I60" s="94"/>
      <c r="J60" s="96"/>
    </row>
    <row r="61" spans="1:10" ht="15" customHeight="1" thickTop="1" thickBot="1">
      <c r="A61" s="59"/>
      <c r="B61" s="60"/>
      <c r="C61" s="41" t="s">
        <v>152</v>
      </c>
      <c r="D61" s="61"/>
      <c r="E61" s="62"/>
      <c r="J61"/>
    </row>
    <row r="62" spans="1:10" ht="15" customHeight="1" thickTop="1">
      <c r="A62" s="39" t="s">
        <v>10</v>
      </c>
      <c r="B62" s="67">
        <v>41582</v>
      </c>
      <c r="C62" s="68" t="s">
        <v>87</v>
      </c>
      <c r="D62" s="69">
        <v>-637.24</v>
      </c>
      <c r="E62" s="75">
        <f>E60+D62</f>
        <v>29218.210000000017</v>
      </c>
    </row>
    <row r="63" spans="1:10" ht="15" customHeight="1">
      <c r="A63" s="39" t="s">
        <v>10</v>
      </c>
      <c r="B63" s="67">
        <v>41582</v>
      </c>
      <c r="C63" s="68" t="s">
        <v>88</v>
      </c>
      <c r="D63" s="69">
        <v>-923.76</v>
      </c>
      <c r="E63" s="75">
        <f>E62+D63</f>
        <v>28294.450000000019</v>
      </c>
    </row>
    <row r="64" spans="1:10" ht="15" customHeight="1">
      <c r="A64" s="39" t="s">
        <v>10</v>
      </c>
      <c r="B64" s="67">
        <v>41582</v>
      </c>
      <c r="C64" s="68" t="s">
        <v>90</v>
      </c>
      <c r="D64" s="69">
        <v>-74.67</v>
      </c>
      <c r="E64" s="75">
        <f t="shared" ref="E64:E103" si="2">E63+D64</f>
        <v>28219.780000000021</v>
      </c>
    </row>
    <row r="65" spans="1:5" ht="15" customHeight="1">
      <c r="A65" s="39" t="s">
        <v>10</v>
      </c>
      <c r="B65" s="67">
        <v>41582</v>
      </c>
      <c r="C65" s="68" t="s">
        <v>113</v>
      </c>
      <c r="D65" s="69">
        <v>-64</v>
      </c>
      <c r="E65" s="75">
        <f t="shared" si="2"/>
        <v>28155.780000000021</v>
      </c>
    </row>
    <row r="66" spans="1:5" ht="15" customHeight="1">
      <c r="A66" s="39" t="s">
        <v>10</v>
      </c>
      <c r="B66" s="67">
        <v>41582</v>
      </c>
      <c r="C66" s="68" t="s">
        <v>91</v>
      </c>
      <c r="D66" s="69">
        <v>-100</v>
      </c>
      <c r="E66" s="75">
        <f t="shared" si="2"/>
        <v>28055.780000000021</v>
      </c>
    </row>
    <row r="67" spans="1:5" ht="15" customHeight="1">
      <c r="A67" s="39" t="s">
        <v>10</v>
      </c>
      <c r="B67" s="67">
        <v>41582</v>
      </c>
      <c r="C67" s="68" t="s">
        <v>92</v>
      </c>
      <c r="D67" s="69">
        <v>-80</v>
      </c>
      <c r="E67" s="75">
        <f t="shared" si="2"/>
        <v>27975.780000000021</v>
      </c>
    </row>
    <row r="68" spans="1:5" ht="15" customHeight="1">
      <c r="A68" s="39" t="s">
        <v>10</v>
      </c>
      <c r="B68" s="67">
        <v>41582</v>
      </c>
      <c r="C68" s="68" t="s">
        <v>8</v>
      </c>
      <c r="D68" s="69">
        <v>-74.67</v>
      </c>
      <c r="E68" s="75">
        <f t="shared" si="2"/>
        <v>27901.110000000022</v>
      </c>
    </row>
    <row r="69" spans="1:5" ht="15" customHeight="1">
      <c r="A69" s="39" t="s">
        <v>10</v>
      </c>
      <c r="B69" s="67">
        <v>41582</v>
      </c>
      <c r="C69" s="68" t="s">
        <v>200</v>
      </c>
      <c r="D69" s="69">
        <v>-96.67</v>
      </c>
      <c r="E69" s="75">
        <f t="shared" si="2"/>
        <v>27804.440000000024</v>
      </c>
    </row>
    <row r="70" spans="1:5" ht="15" customHeight="1">
      <c r="A70" s="39" t="s">
        <v>10</v>
      </c>
      <c r="B70" s="67">
        <v>41582</v>
      </c>
      <c r="C70" s="68" t="s">
        <v>1</v>
      </c>
      <c r="D70" s="69">
        <v>271.5</v>
      </c>
      <c r="E70" s="75">
        <f t="shared" si="2"/>
        <v>28075.940000000024</v>
      </c>
    </row>
    <row r="71" spans="1:5" ht="15" customHeight="1">
      <c r="A71" s="39" t="s">
        <v>10</v>
      </c>
      <c r="B71" s="67">
        <v>41586</v>
      </c>
      <c r="C71" s="68" t="s">
        <v>201</v>
      </c>
      <c r="D71" s="69">
        <v>-2288.2399999999998</v>
      </c>
      <c r="E71" s="75">
        <f t="shared" si="2"/>
        <v>25787.700000000026</v>
      </c>
    </row>
    <row r="72" spans="1:5" ht="15" customHeight="1">
      <c r="A72" s="39" t="s">
        <v>10</v>
      </c>
      <c r="B72" s="67">
        <v>41586</v>
      </c>
      <c r="C72" s="68" t="s">
        <v>89</v>
      </c>
      <c r="D72" s="69">
        <v>-0.25</v>
      </c>
      <c r="E72" s="75">
        <f t="shared" si="2"/>
        <v>25787.450000000026</v>
      </c>
    </row>
    <row r="73" spans="1:5" ht="15" customHeight="1">
      <c r="A73" s="39" t="s">
        <v>10</v>
      </c>
      <c r="B73" s="67">
        <v>41586</v>
      </c>
      <c r="C73" s="68" t="s">
        <v>202</v>
      </c>
      <c r="D73" s="69">
        <v>-2288.2399999999998</v>
      </c>
      <c r="E73" s="75">
        <f t="shared" si="2"/>
        <v>23499.210000000028</v>
      </c>
    </row>
    <row r="74" spans="1:5" ht="15" customHeight="1">
      <c r="A74" s="39" t="s">
        <v>10</v>
      </c>
      <c r="B74" s="67">
        <v>41589</v>
      </c>
      <c r="C74" s="68" t="s">
        <v>203</v>
      </c>
      <c r="D74" s="69">
        <v>2288.2399999999998</v>
      </c>
      <c r="E74" s="75">
        <f t="shared" si="2"/>
        <v>25787.450000000026</v>
      </c>
    </row>
    <row r="75" spans="1:5" ht="15" customHeight="1">
      <c r="A75" s="39" t="s">
        <v>10</v>
      </c>
      <c r="B75" s="67">
        <v>41591</v>
      </c>
      <c r="C75" s="68" t="s">
        <v>3</v>
      </c>
      <c r="D75" s="69">
        <v>3542</v>
      </c>
      <c r="E75" s="75">
        <f t="shared" si="2"/>
        <v>29329.450000000026</v>
      </c>
    </row>
    <row r="76" spans="1:5" ht="15" customHeight="1">
      <c r="A76" s="39" t="s">
        <v>10</v>
      </c>
      <c r="B76" s="67">
        <v>41591</v>
      </c>
      <c r="C76" s="68" t="s">
        <v>93</v>
      </c>
      <c r="D76" s="69">
        <v>-25.75</v>
      </c>
      <c r="E76" s="75">
        <f t="shared" si="2"/>
        <v>29303.700000000026</v>
      </c>
    </row>
    <row r="77" spans="1:5" ht="15" customHeight="1">
      <c r="A77" s="39" t="s">
        <v>10</v>
      </c>
      <c r="B77" s="67">
        <v>41591</v>
      </c>
      <c r="C77" s="68" t="s">
        <v>2</v>
      </c>
      <c r="D77" s="69">
        <v>-5.41</v>
      </c>
      <c r="E77" s="75">
        <f t="shared" si="2"/>
        <v>29298.290000000026</v>
      </c>
    </row>
    <row r="78" spans="1:5" ht="15" customHeight="1">
      <c r="A78" s="39" t="s">
        <v>10</v>
      </c>
      <c r="B78" s="67">
        <v>41593</v>
      </c>
      <c r="C78" s="68" t="s">
        <v>82</v>
      </c>
      <c r="D78" s="69">
        <v>-100</v>
      </c>
      <c r="E78" s="75">
        <f t="shared" si="2"/>
        <v>29198.290000000026</v>
      </c>
    </row>
    <row r="79" spans="1:5" ht="15" customHeight="1">
      <c r="A79" s="39" t="s">
        <v>10</v>
      </c>
      <c r="B79" s="67">
        <v>41593</v>
      </c>
      <c r="C79" s="68" t="s">
        <v>83</v>
      </c>
      <c r="D79" s="69">
        <v>-12</v>
      </c>
      <c r="E79" s="75">
        <f t="shared" si="2"/>
        <v>29186.290000000026</v>
      </c>
    </row>
    <row r="80" spans="1:5" ht="15" customHeight="1">
      <c r="A80" s="39" t="s">
        <v>10</v>
      </c>
      <c r="B80" s="67">
        <v>41593</v>
      </c>
      <c r="C80" s="68" t="s">
        <v>84</v>
      </c>
      <c r="D80" s="69">
        <v>-2.83</v>
      </c>
      <c r="E80" s="75">
        <f t="shared" si="2"/>
        <v>29183.460000000025</v>
      </c>
    </row>
    <row r="81" spans="1:10" ht="15" customHeight="1">
      <c r="A81" s="39" t="s">
        <v>10</v>
      </c>
      <c r="B81" s="67">
        <v>41593</v>
      </c>
      <c r="C81" s="68" t="s">
        <v>85</v>
      </c>
      <c r="D81" s="69">
        <v>-1.48</v>
      </c>
      <c r="E81" s="75">
        <f t="shared" si="2"/>
        <v>29181.980000000025</v>
      </c>
    </row>
    <row r="82" spans="1:10" ht="15" customHeight="1">
      <c r="A82" s="39" t="s">
        <v>10</v>
      </c>
      <c r="B82" s="67">
        <v>41593</v>
      </c>
      <c r="C82" s="68" t="s">
        <v>204</v>
      </c>
      <c r="D82" s="69">
        <v>-262.02</v>
      </c>
      <c r="E82" s="75">
        <f t="shared" si="2"/>
        <v>28919.960000000025</v>
      </c>
    </row>
    <row r="83" spans="1:10" ht="15" customHeight="1">
      <c r="A83" s="39" t="s">
        <v>10</v>
      </c>
      <c r="B83" s="67">
        <v>41597</v>
      </c>
      <c r="C83" s="68" t="s">
        <v>82</v>
      </c>
      <c r="D83" s="69">
        <v>-36</v>
      </c>
      <c r="E83" s="75">
        <f t="shared" si="2"/>
        <v>28883.960000000025</v>
      </c>
      <c r="J83" s="95"/>
    </row>
    <row r="84" spans="1:10" ht="15" customHeight="1">
      <c r="A84" s="39" t="s">
        <v>10</v>
      </c>
      <c r="B84" s="67">
        <v>41597</v>
      </c>
      <c r="C84" s="68" t="s">
        <v>83</v>
      </c>
      <c r="D84" s="69">
        <v>-6</v>
      </c>
      <c r="E84" s="75">
        <f t="shared" si="2"/>
        <v>28877.960000000025</v>
      </c>
      <c r="J84" s="93"/>
    </row>
    <row r="85" spans="1:10" ht="15" customHeight="1">
      <c r="A85" s="39" t="s">
        <v>10</v>
      </c>
      <c r="B85" s="67">
        <v>41597</v>
      </c>
      <c r="C85" s="68" t="s">
        <v>84</v>
      </c>
      <c r="D85" s="69">
        <v>-1.42</v>
      </c>
      <c r="E85" s="75">
        <f t="shared" si="2"/>
        <v>28876.540000000026</v>
      </c>
      <c r="J85" s="96"/>
    </row>
    <row r="86" spans="1:10" ht="15" customHeight="1">
      <c r="A86" s="39" t="s">
        <v>10</v>
      </c>
      <c r="B86" s="67">
        <v>41597</v>
      </c>
      <c r="C86" s="68" t="s">
        <v>85</v>
      </c>
      <c r="D86" s="69">
        <v>-0.74</v>
      </c>
      <c r="E86" s="75">
        <f t="shared" si="2"/>
        <v>28875.800000000025</v>
      </c>
    </row>
    <row r="87" spans="1:10" ht="15" customHeight="1">
      <c r="A87" s="39" t="s">
        <v>10</v>
      </c>
      <c r="B87" s="67">
        <v>41598</v>
      </c>
      <c r="C87" s="68" t="s">
        <v>82</v>
      </c>
      <c r="D87" s="69">
        <v>-36</v>
      </c>
      <c r="E87" s="75">
        <f t="shared" si="2"/>
        <v>28839.800000000025</v>
      </c>
    </row>
    <row r="88" spans="1:10" ht="15" customHeight="1">
      <c r="A88" s="39" t="s">
        <v>10</v>
      </c>
      <c r="B88" s="67">
        <v>41598</v>
      </c>
      <c r="C88" s="68" t="s">
        <v>83</v>
      </c>
      <c r="D88" s="69">
        <v>-6</v>
      </c>
      <c r="E88" s="75">
        <f t="shared" si="2"/>
        <v>28833.800000000025</v>
      </c>
    </row>
    <row r="89" spans="1:10" ht="15" customHeight="1">
      <c r="A89" s="39" t="s">
        <v>10</v>
      </c>
      <c r="B89" s="67">
        <v>41598</v>
      </c>
      <c r="C89" s="68" t="s">
        <v>84</v>
      </c>
      <c r="D89" s="69">
        <v>-1.42</v>
      </c>
      <c r="E89" s="75">
        <f t="shared" si="2"/>
        <v>28832.380000000026</v>
      </c>
    </row>
    <row r="90" spans="1:10" ht="15" customHeight="1">
      <c r="A90" s="39" t="s">
        <v>10</v>
      </c>
      <c r="B90" s="67">
        <v>41598</v>
      </c>
      <c r="C90" s="68" t="s">
        <v>85</v>
      </c>
      <c r="D90" s="69">
        <v>-0.74</v>
      </c>
      <c r="E90" s="75">
        <f t="shared" si="2"/>
        <v>28831.640000000025</v>
      </c>
    </row>
    <row r="91" spans="1:10" ht="15" customHeight="1">
      <c r="A91" s="39" t="s">
        <v>10</v>
      </c>
      <c r="B91" s="67">
        <v>41598</v>
      </c>
      <c r="C91" s="68" t="s">
        <v>182</v>
      </c>
      <c r="D91" s="69">
        <v>-58.25</v>
      </c>
      <c r="E91" s="75">
        <f t="shared" si="2"/>
        <v>28773.390000000025</v>
      </c>
    </row>
    <row r="92" spans="1:10" ht="15" customHeight="1">
      <c r="A92" s="39" t="s">
        <v>10</v>
      </c>
      <c r="B92" s="67">
        <v>41599</v>
      </c>
      <c r="C92" s="68" t="s">
        <v>82</v>
      </c>
      <c r="D92" s="69">
        <v>-18</v>
      </c>
      <c r="E92" s="75">
        <f t="shared" si="2"/>
        <v>28755.390000000025</v>
      </c>
    </row>
    <row r="93" spans="1:10" ht="15" customHeight="1">
      <c r="A93" s="39" t="s">
        <v>10</v>
      </c>
      <c r="B93" s="67">
        <v>41599</v>
      </c>
      <c r="C93" s="68" t="s">
        <v>83</v>
      </c>
      <c r="D93" s="69">
        <v>-3</v>
      </c>
      <c r="E93" s="75">
        <f t="shared" si="2"/>
        <v>28752.390000000025</v>
      </c>
    </row>
    <row r="94" spans="1:10" ht="15" customHeight="1">
      <c r="A94" s="39" t="s">
        <v>10</v>
      </c>
      <c r="B94" s="67">
        <v>41599</v>
      </c>
      <c r="C94" s="68" t="s">
        <v>84</v>
      </c>
      <c r="D94" s="69">
        <v>-0.71</v>
      </c>
      <c r="E94" s="75">
        <f t="shared" si="2"/>
        <v>28751.680000000026</v>
      </c>
    </row>
    <row r="95" spans="1:10" ht="15" customHeight="1">
      <c r="A95" s="39" t="s">
        <v>10</v>
      </c>
      <c r="B95" s="67">
        <v>41599</v>
      </c>
      <c r="C95" s="68" t="s">
        <v>85</v>
      </c>
      <c r="D95" s="69">
        <v>-0.37</v>
      </c>
      <c r="E95" s="75">
        <f t="shared" si="2"/>
        <v>28751.310000000027</v>
      </c>
    </row>
    <row r="96" spans="1:10" ht="15" customHeight="1">
      <c r="A96" s="39" t="s">
        <v>10</v>
      </c>
      <c r="B96" s="67">
        <v>41600</v>
      </c>
      <c r="C96" s="68" t="s">
        <v>222</v>
      </c>
      <c r="D96" s="69">
        <v>22.08</v>
      </c>
      <c r="E96" s="75">
        <f t="shared" si="2"/>
        <v>28773.390000000029</v>
      </c>
    </row>
    <row r="97" spans="1:10" ht="15" customHeight="1">
      <c r="A97" s="39" t="s">
        <v>10</v>
      </c>
      <c r="B97" s="67">
        <v>41600</v>
      </c>
      <c r="C97" s="68" t="s">
        <v>234</v>
      </c>
      <c r="D97" s="69">
        <v>22.08</v>
      </c>
      <c r="E97" s="75">
        <f t="shared" si="2"/>
        <v>28795.47000000003</v>
      </c>
    </row>
    <row r="98" spans="1:10" ht="15" customHeight="1">
      <c r="A98" s="39" t="s">
        <v>10</v>
      </c>
      <c r="B98" s="67">
        <v>41603</v>
      </c>
      <c r="C98" s="68" t="s">
        <v>180</v>
      </c>
      <c r="D98" s="69">
        <v>-145.19999999999999</v>
      </c>
      <c r="E98" s="75">
        <f t="shared" si="2"/>
        <v>28650.27000000003</v>
      </c>
      <c r="I98" s="94"/>
      <c r="J98" s="95"/>
    </row>
    <row r="99" spans="1:10" ht="15" customHeight="1">
      <c r="A99" s="39" t="s">
        <v>10</v>
      </c>
      <c r="B99" s="67">
        <v>41605</v>
      </c>
      <c r="C99" s="68" t="s">
        <v>246</v>
      </c>
      <c r="D99" s="69">
        <v>-20.82</v>
      </c>
      <c r="E99" s="75">
        <f t="shared" si="2"/>
        <v>28629.45000000003</v>
      </c>
      <c r="I99" s="94"/>
      <c r="J99" s="95"/>
    </row>
    <row r="100" spans="1:10" ht="15" customHeight="1">
      <c r="A100" s="39" t="s">
        <v>10</v>
      </c>
      <c r="B100" s="67">
        <v>41605</v>
      </c>
      <c r="C100" s="68" t="s">
        <v>247</v>
      </c>
      <c r="D100" s="69">
        <v>22.08</v>
      </c>
      <c r="E100" s="75">
        <f t="shared" si="2"/>
        <v>28651.530000000032</v>
      </c>
      <c r="I100" s="97"/>
      <c r="J100" s="93"/>
    </row>
    <row r="101" spans="1:10" ht="15" customHeight="1">
      <c r="A101" s="39" t="s">
        <v>10</v>
      </c>
      <c r="B101" s="67">
        <v>41606</v>
      </c>
      <c r="C101" s="68" t="s">
        <v>248</v>
      </c>
      <c r="D101" s="69">
        <v>22.08</v>
      </c>
      <c r="E101" s="75">
        <f t="shared" si="2"/>
        <v>28673.610000000033</v>
      </c>
      <c r="I101" s="97"/>
      <c r="J101" s="96"/>
    </row>
    <row r="102" spans="1:10" ht="15" customHeight="1">
      <c r="A102" s="39" t="s">
        <v>10</v>
      </c>
      <c r="B102" s="67">
        <v>41606</v>
      </c>
      <c r="C102" s="68" t="s">
        <v>249</v>
      </c>
      <c r="D102" s="69">
        <v>400</v>
      </c>
      <c r="E102" s="75">
        <f t="shared" si="2"/>
        <v>29073.610000000033</v>
      </c>
      <c r="I102" s="97"/>
      <c r="J102" s="93"/>
    </row>
    <row r="103" spans="1:10" ht="15" customHeight="1" thickBot="1">
      <c r="A103" s="39" t="s">
        <v>10</v>
      </c>
      <c r="B103" s="67">
        <v>41607</v>
      </c>
      <c r="C103" s="68" t="s">
        <v>250</v>
      </c>
      <c r="D103" s="69">
        <v>-898.44</v>
      </c>
      <c r="E103" s="75">
        <f t="shared" si="2"/>
        <v>28175.170000000035</v>
      </c>
      <c r="I103" s="97"/>
      <c r="J103" s="93"/>
    </row>
    <row r="104" spans="1:10" ht="15" customHeight="1" thickTop="1" thickBot="1">
      <c r="A104" s="59"/>
      <c r="B104" s="60"/>
      <c r="C104" s="41" t="s">
        <v>153</v>
      </c>
      <c r="D104" s="61"/>
      <c r="E104" s="62"/>
      <c r="H104" s="93"/>
      <c r="I104" s="97"/>
      <c r="J104" s="96"/>
    </row>
    <row r="105" spans="1:10" ht="15" customHeight="1" thickTop="1">
      <c r="A105" s="39" t="s">
        <v>10</v>
      </c>
      <c r="B105" s="67">
        <v>41610</v>
      </c>
      <c r="C105" s="68" t="s">
        <v>87</v>
      </c>
      <c r="D105" s="69">
        <v>-637.24</v>
      </c>
      <c r="E105" s="75">
        <f>E103+D105</f>
        <v>27537.930000000033</v>
      </c>
      <c r="J105" s="93"/>
    </row>
    <row r="106" spans="1:10" ht="15" customHeight="1">
      <c r="A106" s="39" t="s">
        <v>10</v>
      </c>
      <c r="B106" s="67">
        <v>41610</v>
      </c>
      <c r="C106" s="68" t="s">
        <v>88</v>
      </c>
      <c r="D106" s="69">
        <v>-923.76</v>
      </c>
      <c r="E106" s="75">
        <f>E105+D106</f>
        <v>26614.170000000035</v>
      </c>
      <c r="J106" s="96"/>
    </row>
    <row r="107" spans="1:10" ht="15" customHeight="1">
      <c r="A107" s="39" t="s">
        <v>10</v>
      </c>
      <c r="B107" s="67">
        <v>41610</v>
      </c>
      <c r="C107" s="68" t="s">
        <v>90</v>
      </c>
      <c r="D107" s="69">
        <v>-80</v>
      </c>
      <c r="E107" s="75">
        <f t="shared" ref="E107:E152" si="3">E106+D107</f>
        <v>26534.170000000035</v>
      </c>
      <c r="J107" s="93"/>
    </row>
    <row r="108" spans="1:10" ht="15" customHeight="1">
      <c r="A108" s="39" t="s">
        <v>10</v>
      </c>
      <c r="B108" s="67">
        <v>41610</v>
      </c>
      <c r="C108" s="68" t="s">
        <v>113</v>
      </c>
      <c r="D108" s="69">
        <v>-80</v>
      </c>
      <c r="E108" s="75">
        <f t="shared" si="3"/>
        <v>26454.170000000035</v>
      </c>
      <c r="J108" s="96"/>
    </row>
    <row r="109" spans="1:10" ht="15" customHeight="1">
      <c r="A109" s="39" t="s">
        <v>10</v>
      </c>
      <c r="B109" s="67">
        <v>41610</v>
      </c>
      <c r="C109" s="68" t="s">
        <v>91</v>
      </c>
      <c r="D109" s="69">
        <v>-100</v>
      </c>
      <c r="E109" s="75">
        <f t="shared" si="3"/>
        <v>26354.170000000035</v>
      </c>
      <c r="J109" s="93"/>
    </row>
    <row r="110" spans="1:10" ht="15" customHeight="1">
      <c r="A110" s="39" t="s">
        <v>10</v>
      </c>
      <c r="B110" s="67">
        <v>41610</v>
      </c>
      <c r="C110" s="68" t="s">
        <v>92</v>
      </c>
      <c r="D110" s="69">
        <v>-80</v>
      </c>
      <c r="E110" s="75">
        <f t="shared" si="3"/>
        <v>26274.170000000035</v>
      </c>
      <c r="J110" s="96"/>
    </row>
    <row r="111" spans="1:10" ht="15" customHeight="1">
      <c r="A111" s="39" t="s">
        <v>10</v>
      </c>
      <c r="B111" s="67">
        <v>41610</v>
      </c>
      <c r="C111" s="68" t="s">
        <v>8</v>
      </c>
      <c r="D111" s="69">
        <v>-80</v>
      </c>
      <c r="E111" s="75">
        <f t="shared" si="3"/>
        <v>26194.170000000035</v>
      </c>
      <c r="J111" s="93"/>
    </row>
    <row r="112" spans="1:10" ht="15" customHeight="1">
      <c r="A112" s="39" t="s">
        <v>10</v>
      </c>
      <c r="B112" s="67">
        <v>41610</v>
      </c>
      <c r="C112" s="68" t="s">
        <v>200</v>
      </c>
      <c r="D112" s="69">
        <v>-100</v>
      </c>
      <c r="E112" s="75">
        <f t="shared" si="3"/>
        <v>26094.170000000035</v>
      </c>
      <c r="J112" s="96"/>
    </row>
    <row r="113" spans="1:5" ht="15" customHeight="1">
      <c r="A113" s="39" t="s">
        <v>10</v>
      </c>
      <c r="B113" s="67">
        <v>41610</v>
      </c>
      <c r="C113" s="68" t="s">
        <v>260</v>
      </c>
      <c r="D113" s="69">
        <v>-1964.69</v>
      </c>
      <c r="E113" s="75">
        <f t="shared" si="3"/>
        <v>24129.480000000036</v>
      </c>
    </row>
    <row r="114" spans="1:5" ht="15" customHeight="1">
      <c r="A114" s="39" t="s">
        <v>10</v>
      </c>
      <c r="B114" s="67">
        <v>41610</v>
      </c>
      <c r="C114" s="68" t="s">
        <v>261</v>
      </c>
      <c r="D114" s="69">
        <v>40.08</v>
      </c>
      <c r="E114" s="75">
        <f t="shared" si="3"/>
        <v>24169.560000000038</v>
      </c>
    </row>
    <row r="115" spans="1:5" ht="15" customHeight="1">
      <c r="A115" s="39" t="s">
        <v>10</v>
      </c>
      <c r="B115" s="67">
        <v>41611</v>
      </c>
      <c r="C115" s="68" t="s">
        <v>262</v>
      </c>
      <c r="D115" s="69">
        <v>40.08</v>
      </c>
      <c r="E115" s="75">
        <f t="shared" si="3"/>
        <v>24209.640000000039</v>
      </c>
    </row>
    <row r="116" spans="1:5" ht="15" customHeight="1">
      <c r="A116" s="39" t="s">
        <v>10</v>
      </c>
      <c r="B116" s="67">
        <v>41612</v>
      </c>
      <c r="C116" s="68" t="s">
        <v>80</v>
      </c>
      <c r="D116" s="69">
        <v>3346</v>
      </c>
      <c r="E116" s="75">
        <f t="shared" si="3"/>
        <v>27555.640000000039</v>
      </c>
    </row>
    <row r="117" spans="1:5" ht="15" customHeight="1">
      <c r="A117" s="39" t="s">
        <v>10</v>
      </c>
      <c r="B117" s="67">
        <v>41612</v>
      </c>
      <c r="C117" s="68" t="s">
        <v>94</v>
      </c>
      <c r="D117" s="69">
        <v>-23.5</v>
      </c>
      <c r="E117" s="75">
        <f t="shared" si="3"/>
        <v>27532.140000000039</v>
      </c>
    </row>
    <row r="118" spans="1:5" ht="15" customHeight="1">
      <c r="A118" s="39" t="s">
        <v>10</v>
      </c>
      <c r="B118" s="67">
        <v>41612</v>
      </c>
      <c r="C118" s="68" t="s">
        <v>86</v>
      </c>
      <c r="D118" s="69">
        <v>-4.9400000000000004</v>
      </c>
      <c r="E118" s="75">
        <f t="shared" si="3"/>
        <v>27527.200000000041</v>
      </c>
    </row>
    <row r="119" spans="1:5" ht="15" customHeight="1">
      <c r="A119" s="39" t="s">
        <v>10</v>
      </c>
      <c r="B119" s="67">
        <v>41617</v>
      </c>
      <c r="C119" s="68" t="s">
        <v>82</v>
      </c>
      <c r="D119" s="69">
        <v>-36</v>
      </c>
      <c r="E119" s="75">
        <f t="shared" si="3"/>
        <v>27491.200000000041</v>
      </c>
    </row>
    <row r="120" spans="1:5" ht="15" customHeight="1">
      <c r="A120" s="39" t="s">
        <v>10</v>
      </c>
      <c r="B120" s="67">
        <v>41617</v>
      </c>
      <c r="C120" s="68" t="s">
        <v>83</v>
      </c>
      <c r="D120" s="69">
        <v>-3</v>
      </c>
      <c r="E120" s="75">
        <f t="shared" si="3"/>
        <v>27488.200000000041</v>
      </c>
    </row>
    <row r="121" spans="1:5" ht="15" customHeight="1">
      <c r="A121" s="39" t="s">
        <v>10</v>
      </c>
      <c r="B121" s="67">
        <v>41617</v>
      </c>
      <c r="C121" s="68" t="s">
        <v>84</v>
      </c>
      <c r="D121" s="69">
        <v>-0.71</v>
      </c>
      <c r="E121" s="75">
        <f t="shared" si="3"/>
        <v>27487.490000000042</v>
      </c>
    </row>
    <row r="122" spans="1:5" ht="15" customHeight="1">
      <c r="A122" s="39" t="s">
        <v>10</v>
      </c>
      <c r="B122" s="67">
        <v>41617</v>
      </c>
      <c r="C122" s="68" t="s">
        <v>85</v>
      </c>
      <c r="D122" s="69">
        <v>-0.37</v>
      </c>
      <c r="E122" s="75">
        <f t="shared" si="3"/>
        <v>27487.120000000043</v>
      </c>
    </row>
    <row r="123" spans="1:5" ht="15" customHeight="1">
      <c r="A123" s="39" t="s">
        <v>10</v>
      </c>
      <c r="B123" s="67">
        <v>41617</v>
      </c>
      <c r="C123" s="68" t="s">
        <v>91</v>
      </c>
      <c r="D123" s="69">
        <v>-76.66</v>
      </c>
      <c r="E123" s="75">
        <f t="shared" si="3"/>
        <v>27410.460000000043</v>
      </c>
    </row>
    <row r="124" spans="1:5" ht="15" customHeight="1">
      <c r="A124" s="39" t="s">
        <v>10</v>
      </c>
      <c r="B124" s="67">
        <v>41617</v>
      </c>
      <c r="C124" s="68" t="s">
        <v>267</v>
      </c>
      <c r="D124" s="69">
        <v>851.75</v>
      </c>
      <c r="E124" s="75">
        <f t="shared" si="3"/>
        <v>28262.210000000043</v>
      </c>
    </row>
    <row r="125" spans="1:5" ht="15" customHeight="1">
      <c r="A125" s="39" t="s">
        <v>10</v>
      </c>
      <c r="B125" s="67">
        <v>41617</v>
      </c>
      <c r="C125" s="68" t="s">
        <v>266</v>
      </c>
      <c r="D125" s="69">
        <v>62.5</v>
      </c>
      <c r="E125" s="75">
        <f t="shared" si="3"/>
        <v>28324.710000000043</v>
      </c>
    </row>
    <row r="126" spans="1:5" ht="15" customHeight="1">
      <c r="A126" s="39" t="s">
        <v>10</v>
      </c>
      <c r="B126" s="67">
        <v>41619</v>
      </c>
      <c r="C126" s="68" t="s">
        <v>278</v>
      </c>
      <c r="D126" s="69">
        <v>-72</v>
      </c>
      <c r="E126" s="75">
        <f t="shared" si="3"/>
        <v>28252.710000000043</v>
      </c>
    </row>
    <row r="127" spans="1:5" ht="15" customHeight="1">
      <c r="A127" s="39" t="s">
        <v>10</v>
      </c>
      <c r="B127" s="67">
        <v>41619</v>
      </c>
      <c r="C127" s="68" t="s">
        <v>279</v>
      </c>
      <c r="D127" s="69">
        <v>-9</v>
      </c>
      <c r="E127" s="75">
        <f t="shared" si="3"/>
        <v>28243.710000000043</v>
      </c>
    </row>
    <row r="128" spans="1:5" ht="15" customHeight="1">
      <c r="A128" s="39" t="s">
        <v>10</v>
      </c>
      <c r="B128" s="67">
        <v>41619</v>
      </c>
      <c r="C128" s="68" t="s">
        <v>280</v>
      </c>
      <c r="D128" s="69">
        <v>-2.12</v>
      </c>
      <c r="E128" s="75">
        <f t="shared" si="3"/>
        <v>28241.590000000044</v>
      </c>
    </row>
    <row r="129" spans="1:5" ht="15" customHeight="1">
      <c r="A129" s="39" t="s">
        <v>10</v>
      </c>
      <c r="B129" s="67">
        <v>41619</v>
      </c>
      <c r="C129" s="68" t="s">
        <v>281</v>
      </c>
      <c r="D129" s="69">
        <v>-1.1100000000000001</v>
      </c>
      <c r="E129" s="75">
        <f t="shared" si="3"/>
        <v>28240.480000000043</v>
      </c>
    </row>
    <row r="130" spans="1:5" ht="15" customHeight="1">
      <c r="A130" s="39" t="s">
        <v>10</v>
      </c>
      <c r="B130" s="67">
        <v>41620</v>
      </c>
      <c r="C130" s="68" t="s">
        <v>278</v>
      </c>
      <c r="D130" s="69">
        <v>-72</v>
      </c>
      <c r="E130" s="75">
        <f t="shared" si="3"/>
        <v>28168.480000000043</v>
      </c>
    </row>
    <row r="131" spans="1:5" ht="15" customHeight="1">
      <c r="A131" s="39" t="s">
        <v>10</v>
      </c>
      <c r="B131" s="67">
        <v>41620</v>
      </c>
      <c r="C131" s="68" t="s">
        <v>279</v>
      </c>
      <c r="D131" s="69">
        <v>-6</v>
      </c>
      <c r="E131" s="75">
        <f t="shared" si="3"/>
        <v>28162.480000000043</v>
      </c>
    </row>
    <row r="132" spans="1:5" ht="15" customHeight="1">
      <c r="A132" s="39" t="s">
        <v>10</v>
      </c>
      <c r="B132" s="67">
        <v>41620</v>
      </c>
      <c r="C132" s="68" t="s">
        <v>280</v>
      </c>
      <c r="D132" s="69">
        <v>-1.42</v>
      </c>
      <c r="E132" s="75">
        <f t="shared" si="3"/>
        <v>28161.060000000045</v>
      </c>
    </row>
    <row r="133" spans="1:5" ht="15" customHeight="1">
      <c r="A133" s="39" t="s">
        <v>10</v>
      </c>
      <c r="B133" s="67">
        <v>41620</v>
      </c>
      <c r="C133" s="68" t="s">
        <v>281</v>
      </c>
      <c r="D133" s="69">
        <v>-0.74</v>
      </c>
      <c r="E133" s="75">
        <f t="shared" si="3"/>
        <v>28160.320000000043</v>
      </c>
    </row>
    <row r="134" spans="1:5" ht="15" customHeight="1">
      <c r="A134" s="39" t="s">
        <v>10</v>
      </c>
      <c r="B134" s="67">
        <v>41620</v>
      </c>
      <c r="C134" s="68" t="s">
        <v>282</v>
      </c>
      <c r="D134" s="69">
        <v>635</v>
      </c>
      <c r="E134" s="75">
        <f t="shared" si="3"/>
        <v>28795.320000000043</v>
      </c>
    </row>
    <row r="135" spans="1:5" ht="15" customHeight="1">
      <c r="A135" s="39" t="s">
        <v>10</v>
      </c>
      <c r="B135" s="67">
        <v>41624</v>
      </c>
      <c r="C135" s="68" t="s">
        <v>283</v>
      </c>
      <c r="D135" s="69">
        <v>-17.649999999999999</v>
      </c>
      <c r="E135" s="75">
        <f t="shared" si="3"/>
        <v>28777.670000000042</v>
      </c>
    </row>
    <row r="136" spans="1:5" ht="15" customHeight="1">
      <c r="A136" s="39" t="s">
        <v>10</v>
      </c>
      <c r="B136" s="67">
        <v>41628</v>
      </c>
      <c r="C136" s="68" t="s">
        <v>284</v>
      </c>
      <c r="D136" s="69">
        <v>-1200</v>
      </c>
      <c r="E136" s="75">
        <f t="shared" si="3"/>
        <v>27577.670000000042</v>
      </c>
    </row>
    <row r="137" spans="1:5" ht="15" customHeight="1">
      <c r="A137" s="39" t="s">
        <v>10</v>
      </c>
      <c r="B137" s="67">
        <v>41628</v>
      </c>
      <c r="C137" s="68" t="s">
        <v>285</v>
      </c>
      <c r="D137" s="69">
        <v>40.08</v>
      </c>
      <c r="E137" s="75">
        <f t="shared" si="3"/>
        <v>27617.750000000044</v>
      </c>
    </row>
    <row r="138" spans="1:5" ht="15" customHeight="1">
      <c r="A138" s="39" t="s">
        <v>10</v>
      </c>
      <c r="B138" s="67">
        <v>41628</v>
      </c>
      <c r="C138" s="68" t="s">
        <v>286</v>
      </c>
      <c r="D138" s="69">
        <v>-4.3600000000000003</v>
      </c>
      <c r="E138" s="75">
        <f t="shared" si="3"/>
        <v>27613.390000000043</v>
      </c>
    </row>
    <row r="139" spans="1:5" ht="15" customHeight="1">
      <c r="A139" s="39" t="s">
        <v>10</v>
      </c>
      <c r="B139" s="67">
        <v>41631</v>
      </c>
      <c r="C139" s="68" t="s">
        <v>287</v>
      </c>
      <c r="D139" s="69">
        <v>-49.29</v>
      </c>
      <c r="E139" s="75">
        <f t="shared" si="3"/>
        <v>27564.100000000042</v>
      </c>
    </row>
    <row r="140" spans="1:5" ht="15" customHeight="1">
      <c r="A140" s="39" t="s">
        <v>10</v>
      </c>
      <c r="B140" s="67">
        <v>41631</v>
      </c>
      <c r="C140" s="68" t="s">
        <v>81</v>
      </c>
      <c r="D140" s="69">
        <v>-0.25</v>
      </c>
      <c r="E140" s="75">
        <f t="shared" si="3"/>
        <v>27563.850000000042</v>
      </c>
    </row>
    <row r="141" spans="1:5" ht="15" customHeight="1">
      <c r="A141" s="39" t="s">
        <v>10</v>
      </c>
      <c r="B141" s="67">
        <v>41631</v>
      </c>
      <c r="C141" s="68" t="s">
        <v>87</v>
      </c>
      <c r="D141" s="69">
        <v>-637.24</v>
      </c>
      <c r="E141" s="75">
        <f t="shared" si="3"/>
        <v>26926.610000000041</v>
      </c>
    </row>
    <row r="142" spans="1:5" ht="15" customHeight="1">
      <c r="A142" s="39" t="s">
        <v>10</v>
      </c>
      <c r="B142" s="67">
        <v>41631</v>
      </c>
      <c r="C142" s="68" t="s">
        <v>88</v>
      </c>
      <c r="D142" s="69">
        <v>-923.76</v>
      </c>
      <c r="E142" s="75">
        <f t="shared" si="3"/>
        <v>26002.850000000042</v>
      </c>
    </row>
    <row r="143" spans="1:5" ht="15" customHeight="1">
      <c r="A143" s="39" t="s">
        <v>10</v>
      </c>
      <c r="B143" s="67">
        <v>41631</v>
      </c>
      <c r="C143" s="68" t="s">
        <v>90</v>
      </c>
      <c r="D143" s="69">
        <v>-80</v>
      </c>
      <c r="E143" s="75">
        <f t="shared" si="3"/>
        <v>25922.850000000042</v>
      </c>
    </row>
    <row r="144" spans="1:5" ht="15" customHeight="1">
      <c r="A144" s="39" t="s">
        <v>10</v>
      </c>
      <c r="B144" s="67">
        <v>41631</v>
      </c>
      <c r="C144" s="68" t="s">
        <v>113</v>
      </c>
      <c r="D144" s="69">
        <v>-80</v>
      </c>
      <c r="E144" s="75">
        <f t="shared" si="3"/>
        <v>25842.850000000042</v>
      </c>
    </row>
    <row r="145" spans="1:5" ht="15" customHeight="1">
      <c r="A145" s="39" t="s">
        <v>10</v>
      </c>
      <c r="B145" s="67">
        <v>41631</v>
      </c>
      <c r="C145" s="68" t="s">
        <v>91</v>
      </c>
      <c r="D145" s="69">
        <v>-200</v>
      </c>
      <c r="E145" s="75">
        <f t="shared" si="3"/>
        <v>25642.850000000042</v>
      </c>
    </row>
    <row r="146" spans="1:5" ht="15" customHeight="1">
      <c r="A146" s="39" t="s">
        <v>10</v>
      </c>
      <c r="B146" s="67">
        <v>41631</v>
      </c>
      <c r="C146" s="68" t="s">
        <v>92</v>
      </c>
      <c r="D146" s="69">
        <v>-80</v>
      </c>
      <c r="E146" s="75">
        <f t="shared" si="3"/>
        <v>25562.850000000042</v>
      </c>
    </row>
    <row r="147" spans="1:5" ht="15" customHeight="1">
      <c r="A147" s="39" t="s">
        <v>10</v>
      </c>
      <c r="B147" s="67">
        <v>41631</v>
      </c>
      <c r="C147" s="68" t="s">
        <v>8</v>
      </c>
      <c r="D147" s="69">
        <v>-80</v>
      </c>
      <c r="E147" s="75">
        <f t="shared" si="3"/>
        <v>25482.850000000042</v>
      </c>
    </row>
    <row r="148" spans="1:5" ht="15" customHeight="1">
      <c r="A148" s="39" t="s">
        <v>10</v>
      </c>
      <c r="B148" s="67">
        <v>41631</v>
      </c>
      <c r="C148" s="68" t="s">
        <v>200</v>
      </c>
      <c r="D148" s="69">
        <v>-100</v>
      </c>
      <c r="E148" s="75">
        <f t="shared" si="3"/>
        <v>25382.850000000042</v>
      </c>
    </row>
    <row r="149" spans="1:5" ht="15" customHeight="1">
      <c r="A149" s="39" t="s">
        <v>10</v>
      </c>
      <c r="B149" s="67">
        <v>41634</v>
      </c>
      <c r="C149" s="68" t="s">
        <v>180</v>
      </c>
      <c r="D149" s="69">
        <v>-145.19999999999999</v>
      </c>
      <c r="E149" s="75">
        <f t="shared" si="3"/>
        <v>25237.650000000041</v>
      </c>
    </row>
    <row r="150" spans="1:5" ht="15" customHeight="1">
      <c r="A150" s="39" t="s">
        <v>10</v>
      </c>
      <c r="B150" s="67">
        <v>41638</v>
      </c>
      <c r="C150" s="68" t="s">
        <v>246</v>
      </c>
      <c r="D150" s="69">
        <v>-16.27</v>
      </c>
      <c r="E150" s="75">
        <f t="shared" si="3"/>
        <v>25221.380000000041</v>
      </c>
    </row>
    <row r="151" spans="1:5" ht="15" customHeight="1">
      <c r="A151" s="39" t="s">
        <v>10</v>
      </c>
      <c r="B151" s="67">
        <v>41639</v>
      </c>
      <c r="C151" s="68" t="s">
        <v>294</v>
      </c>
      <c r="D151" s="69">
        <v>-312.86</v>
      </c>
      <c r="E151" s="75">
        <f t="shared" si="3"/>
        <v>24908.52000000004</v>
      </c>
    </row>
    <row r="152" spans="1:5" ht="15" customHeight="1" thickBot="1">
      <c r="A152" s="39" t="s">
        <v>10</v>
      </c>
      <c r="B152" s="67">
        <v>41639</v>
      </c>
      <c r="C152" s="68" t="s">
        <v>250</v>
      </c>
      <c r="D152" s="69">
        <v>-945.18</v>
      </c>
      <c r="E152" s="75">
        <f t="shared" si="3"/>
        <v>23963.34000000004</v>
      </c>
    </row>
    <row r="153" spans="1:5" ht="17.25" thickTop="1" thickBot="1">
      <c r="A153" s="59"/>
      <c r="B153" s="60"/>
      <c r="C153" s="41" t="s">
        <v>154</v>
      </c>
      <c r="D153" s="61"/>
      <c r="E153" s="62"/>
    </row>
    <row r="154" spans="1:5" ht="15" customHeight="1" thickTop="1">
      <c r="A154" s="39" t="s">
        <v>10</v>
      </c>
      <c r="B154" s="67">
        <v>41647</v>
      </c>
      <c r="C154" s="68" t="s">
        <v>80</v>
      </c>
      <c r="D154" s="69">
        <v>4422</v>
      </c>
      <c r="E154" s="75">
        <f>E152+D154</f>
        <v>28385.34000000004</v>
      </c>
    </row>
    <row r="155" spans="1:5" ht="15" customHeight="1">
      <c r="A155" s="39" t="s">
        <v>10</v>
      </c>
      <c r="B155" s="67">
        <v>41647</v>
      </c>
      <c r="C155" s="68" t="s">
        <v>94</v>
      </c>
      <c r="D155" s="69">
        <v>-26.5</v>
      </c>
      <c r="E155" s="75">
        <f>E154+D155</f>
        <v>28358.84000000004</v>
      </c>
    </row>
    <row r="156" spans="1:5" ht="15" customHeight="1">
      <c r="A156" s="39" t="s">
        <v>10</v>
      </c>
      <c r="B156" s="67">
        <v>41647</v>
      </c>
      <c r="C156" s="68" t="s">
        <v>86</v>
      </c>
      <c r="D156" s="69">
        <v>-5.57</v>
      </c>
      <c r="E156" s="75">
        <f t="shared" ref="E156:E191" si="4">E155+D156</f>
        <v>28353.27000000004</v>
      </c>
    </row>
    <row r="157" spans="1:5" ht="15" customHeight="1">
      <c r="A157" s="39" t="s">
        <v>10</v>
      </c>
      <c r="B157" s="67">
        <v>41648</v>
      </c>
      <c r="C157" s="68" t="s">
        <v>300</v>
      </c>
      <c r="D157" s="69">
        <v>22.08</v>
      </c>
      <c r="E157" s="75">
        <f t="shared" si="4"/>
        <v>28375.350000000042</v>
      </c>
    </row>
    <row r="158" spans="1:5" ht="15" customHeight="1">
      <c r="A158" s="39" t="s">
        <v>10</v>
      </c>
      <c r="B158" s="67">
        <v>41649</v>
      </c>
      <c r="C158" s="68" t="s">
        <v>82</v>
      </c>
      <c r="D158" s="69">
        <v>-120</v>
      </c>
      <c r="E158" s="75">
        <f t="shared" si="4"/>
        <v>28255.350000000042</v>
      </c>
    </row>
    <row r="159" spans="1:5" ht="15" customHeight="1">
      <c r="A159" s="39" t="s">
        <v>10</v>
      </c>
      <c r="B159" s="67">
        <v>41649</v>
      </c>
      <c r="C159" s="68" t="s">
        <v>83</v>
      </c>
      <c r="D159" s="69">
        <v>-9</v>
      </c>
      <c r="E159" s="75">
        <f t="shared" si="4"/>
        <v>28246.350000000042</v>
      </c>
    </row>
    <row r="160" spans="1:5" ht="15" customHeight="1">
      <c r="A160" s="39" t="s">
        <v>10</v>
      </c>
      <c r="B160" s="67">
        <v>41649</v>
      </c>
      <c r="C160" s="68" t="s">
        <v>84</v>
      </c>
      <c r="D160" s="69">
        <v>-2.12</v>
      </c>
      <c r="E160" s="75">
        <f t="shared" si="4"/>
        <v>28244.230000000043</v>
      </c>
    </row>
    <row r="161" spans="1:7" ht="15" customHeight="1">
      <c r="A161" s="39" t="s">
        <v>10</v>
      </c>
      <c r="B161" s="67">
        <v>41649</v>
      </c>
      <c r="C161" s="68" t="s">
        <v>85</v>
      </c>
      <c r="D161" s="69">
        <v>-1.1100000000000001</v>
      </c>
      <c r="E161" s="75">
        <f t="shared" si="4"/>
        <v>28243.120000000043</v>
      </c>
    </row>
    <row r="162" spans="1:7" ht="15" customHeight="1">
      <c r="A162" s="39" t="s">
        <v>10</v>
      </c>
      <c r="B162" s="67">
        <v>41649</v>
      </c>
      <c r="C162" s="68" t="s">
        <v>181</v>
      </c>
      <c r="D162" s="69">
        <v>-60</v>
      </c>
      <c r="E162" s="75">
        <f t="shared" si="4"/>
        <v>28183.120000000043</v>
      </c>
    </row>
    <row r="163" spans="1:7" ht="15" customHeight="1">
      <c r="A163" s="39" t="s">
        <v>10</v>
      </c>
      <c r="B163" s="67">
        <v>41653</v>
      </c>
      <c r="C163" s="68" t="s">
        <v>301</v>
      </c>
      <c r="D163" s="69">
        <v>-4417.2</v>
      </c>
      <c r="E163" s="75">
        <f t="shared" si="4"/>
        <v>23765.920000000042</v>
      </c>
    </row>
    <row r="164" spans="1:7" ht="15" customHeight="1">
      <c r="A164" s="39" t="s">
        <v>10</v>
      </c>
      <c r="B164" s="67">
        <v>41653</v>
      </c>
      <c r="C164" s="68" t="s">
        <v>81</v>
      </c>
      <c r="D164" s="69">
        <v>-0.25</v>
      </c>
      <c r="E164" s="75">
        <f t="shared" si="4"/>
        <v>23765.670000000042</v>
      </c>
    </row>
    <row r="165" spans="1:7" ht="15" customHeight="1">
      <c r="A165" s="39" t="s">
        <v>10</v>
      </c>
      <c r="B165" s="67">
        <v>41653</v>
      </c>
      <c r="C165" s="68" t="s">
        <v>302</v>
      </c>
      <c r="D165" s="69">
        <v>58.08</v>
      </c>
      <c r="E165" s="75">
        <f t="shared" si="4"/>
        <v>23823.750000000044</v>
      </c>
    </row>
    <row r="166" spans="1:7" ht="15" customHeight="1">
      <c r="A166" s="39" t="s">
        <v>10</v>
      </c>
      <c r="B166" s="67">
        <v>41654</v>
      </c>
      <c r="C166" s="68" t="s">
        <v>82</v>
      </c>
      <c r="D166" s="69">
        <v>-18</v>
      </c>
      <c r="E166" s="75">
        <f t="shared" si="4"/>
        <v>23805.750000000044</v>
      </c>
    </row>
    <row r="167" spans="1:7" ht="15" customHeight="1">
      <c r="A167" s="39" t="s">
        <v>10</v>
      </c>
      <c r="B167" s="67">
        <v>41654</v>
      </c>
      <c r="C167" s="68" t="s">
        <v>83</v>
      </c>
      <c r="D167" s="69">
        <v>-3</v>
      </c>
      <c r="E167" s="75">
        <f t="shared" si="4"/>
        <v>23802.750000000044</v>
      </c>
    </row>
    <row r="168" spans="1:7" ht="15" customHeight="1">
      <c r="A168" s="39" t="s">
        <v>10</v>
      </c>
      <c r="B168" s="67">
        <v>41654</v>
      </c>
      <c r="C168" s="68" t="s">
        <v>84</v>
      </c>
      <c r="D168" s="69">
        <v>-0.71</v>
      </c>
      <c r="E168" s="75">
        <f t="shared" si="4"/>
        <v>23802.040000000045</v>
      </c>
    </row>
    <row r="169" spans="1:7" ht="15" customHeight="1">
      <c r="A169" s="39" t="s">
        <v>10</v>
      </c>
      <c r="B169" s="67">
        <v>41654</v>
      </c>
      <c r="C169" s="68" t="s">
        <v>85</v>
      </c>
      <c r="D169" s="69">
        <v>-0.37</v>
      </c>
      <c r="E169" s="75">
        <f t="shared" si="4"/>
        <v>23801.670000000046</v>
      </c>
    </row>
    <row r="170" spans="1:7" ht="15" customHeight="1">
      <c r="A170" s="39" t="s">
        <v>10</v>
      </c>
      <c r="B170" s="67">
        <v>41656</v>
      </c>
      <c r="C170" s="68" t="s">
        <v>182</v>
      </c>
      <c r="D170" s="69">
        <v>-50</v>
      </c>
      <c r="E170" s="75">
        <f t="shared" si="4"/>
        <v>23751.670000000046</v>
      </c>
      <c r="F170"/>
      <c r="G170"/>
    </row>
    <row r="171" spans="1:7" ht="15" customHeight="1">
      <c r="A171" s="39" t="s">
        <v>10</v>
      </c>
      <c r="B171" s="67">
        <v>41656</v>
      </c>
      <c r="C171" s="68" t="s">
        <v>98</v>
      </c>
      <c r="D171" s="69">
        <v>1200</v>
      </c>
      <c r="E171" s="75">
        <f t="shared" si="4"/>
        <v>24951.670000000046</v>
      </c>
    </row>
    <row r="172" spans="1:7" ht="15" customHeight="1">
      <c r="A172" s="39" t="s">
        <v>10</v>
      </c>
      <c r="B172" s="67">
        <v>41656</v>
      </c>
      <c r="C172" s="68" t="s">
        <v>303</v>
      </c>
      <c r="D172" s="69">
        <v>800</v>
      </c>
      <c r="E172" s="75">
        <f t="shared" si="4"/>
        <v>25751.670000000046</v>
      </c>
    </row>
    <row r="173" spans="1:7" ht="15" customHeight="1">
      <c r="A173" s="39" t="s">
        <v>10</v>
      </c>
      <c r="B173" s="67">
        <v>41659</v>
      </c>
      <c r="C173" s="68" t="s">
        <v>324</v>
      </c>
      <c r="D173" s="69">
        <v>-422.13</v>
      </c>
      <c r="E173" s="75">
        <f t="shared" si="4"/>
        <v>25329.540000000045</v>
      </c>
      <c r="F173"/>
      <c r="G173"/>
    </row>
    <row r="174" spans="1:7" ht="15" customHeight="1">
      <c r="A174" s="39" t="s">
        <v>10</v>
      </c>
      <c r="B174" s="67">
        <v>41660</v>
      </c>
      <c r="C174" s="68" t="s">
        <v>325</v>
      </c>
      <c r="D174" s="69">
        <v>34.08</v>
      </c>
      <c r="E174" s="75">
        <f t="shared" si="4"/>
        <v>25363.620000000046</v>
      </c>
      <c r="F174"/>
      <c r="G174"/>
    </row>
    <row r="175" spans="1:7" ht="15" customHeight="1">
      <c r="A175" s="39" t="s">
        <v>10</v>
      </c>
      <c r="B175" s="67">
        <v>41663</v>
      </c>
      <c r="C175" s="68" t="s">
        <v>4</v>
      </c>
      <c r="D175" s="69">
        <v>-667.92</v>
      </c>
      <c r="E175" s="75">
        <f t="shared" si="4"/>
        <v>24695.700000000048</v>
      </c>
    </row>
    <row r="176" spans="1:7" ht="15" customHeight="1">
      <c r="A176" s="39" t="s">
        <v>10</v>
      </c>
      <c r="B176" s="67">
        <v>41663</v>
      </c>
      <c r="C176" s="68" t="s">
        <v>311</v>
      </c>
      <c r="D176" s="69">
        <v>-0.25</v>
      </c>
      <c r="E176" s="75">
        <f t="shared" si="4"/>
        <v>24695.450000000048</v>
      </c>
    </row>
    <row r="177" spans="1:5" ht="15" customHeight="1">
      <c r="A177" s="39" t="s">
        <v>10</v>
      </c>
      <c r="B177" s="67">
        <v>41666</v>
      </c>
      <c r="C177" s="68" t="s">
        <v>82</v>
      </c>
      <c r="D177" s="69">
        <v>-30</v>
      </c>
      <c r="E177" s="75">
        <f t="shared" si="4"/>
        <v>24665.450000000048</v>
      </c>
    </row>
    <row r="178" spans="1:5" ht="15" customHeight="1">
      <c r="A178" s="39" t="s">
        <v>10</v>
      </c>
      <c r="B178" s="67">
        <v>41666</v>
      </c>
      <c r="C178" s="68" t="s">
        <v>83</v>
      </c>
      <c r="D178" s="69">
        <v>-3</v>
      </c>
      <c r="E178" s="75">
        <f t="shared" si="4"/>
        <v>24662.450000000048</v>
      </c>
    </row>
    <row r="179" spans="1:5" ht="15" customHeight="1">
      <c r="A179" s="39" t="s">
        <v>10</v>
      </c>
      <c r="B179" s="67">
        <v>41666</v>
      </c>
      <c r="C179" s="68" t="s">
        <v>84</v>
      </c>
      <c r="D179" s="69">
        <v>-0.71</v>
      </c>
      <c r="E179" s="75">
        <f t="shared" si="4"/>
        <v>24661.740000000049</v>
      </c>
    </row>
    <row r="180" spans="1:5" ht="15" customHeight="1">
      <c r="A180" s="39" t="s">
        <v>10</v>
      </c>
      <c r="B180" s="67">
        <v>41666</v>
      </c>
      <c r="C180" s="68" t="s">
        <v>85</v>
      </c>
      <c r="D180" s="69">
        <v>-0.37</v>
      </c>
      <c r="E180" s="75">
        <f t="shared" si="4"/>
        <v>24661.37000000005</v>
      </c>
    </row>
    <row r="181" spans="1:5" ht="15" customHeight="1">
      <c r="A181" s="39" t="s">
        <v>10</v>
      </c>
      <c r="B181" s="67">
        <v>41666</v>
      </c>
      <c r="C181" s="68" t="s">
        <v>180</v>
      </c>
      <c r="D181" s="69">
        <v>-145.19999999999999</v>
      </c>
      <c r="E181" s="75">
        <f t="shared" si="4"/>
        <v>24516.170000000049</v>
      </c>
    </row>
    <row r="182" spans="1:5" ht="15" customHeight="1">
      <c r="A182" s="39" t="s">
        <v>10</v>
      </c>
      <c r="B182" s="67">
        <v>41668</v>
      </c>
      <c r="C182" s="68" t="s">
        <v>87</v>
      </c>
      <c r="D182" s="69">
        <v>-637.24</v>
      </c>
      <c r="E182" s="75">
        <f t="shared" si="4"/>
        <v>23878.930000000048</v>
      </c>
    </row>
    <row r="183" spans="1:5" ht="15" customHeight="1">
      <c r="A183" s="39" t="s">
        <v>10</v>
      </c>
      <c r="B183" s="67">
        <v>41668</v>
      </c>
      <c r="C183" s="68" t="s">
        <v>88</v>
      </c>
      <c r="D183" s="69">
        <v>-923.76</v>
      </c>
      <c r="E183" s="75">
        <f t="shared" si="4"/>
        <v>22955.170000000049</v>
      </c>
    </row>
    <row r="184" spans="1:5" ht="15" customHeight="1">
      <c r="A184" s="39" t="s">
        <v>10</v>
      </c>
      <c r="B184" s="67">
        <v>41668</v>
      </c>
      <c r="C184" s="68" t="s">
        <v>90</v>
      </c>
      <c r="D184" s="69">
        <v>-80</v>
      </c>
      <c r="E184" s="75">
        <f t="shared" si="4"/>
        <v>22875.170000000049</v>
      </c>
    </row>
    <row r="185" spans="1:5" ht="15" customHeight="1">
      <c r="A185" s="39" t="s">
        <v>10</v>
      </c>
      <c r="B185" s="67">
        <v>41668</v>
      </c>
      <c r="C185" s="68" t="s">
        <v>113</v>
      </c>
      <c r="D185" s="69">
        <v>-80</v>
      </c>
      <c r="E185" s="75">
        <f t="shared" si="4"/>
        <v>22795.170000000049</v>
      </c>
    </row>
    <row r="186" spans="1:5" ht="15" customHeight="1">
      <c r="A186" s="39" t="s">
        <v>10</v>
      </c>
      <c r="B186" s="67">
        <v>41668</v>
      </c>
      <c r="C186" s="68" t="s">
        <v>91</v>
      </c>
      <c r="D186" s="69">
        <v>-200</v>
      </c>
      <c r="E186" s="75">
        <f t="shared" si="4"/>
        <v>22595.170000000049</v>
      </c>
    </row>
    <row r="187" spans="1:5" ht="15" customHeight="1">
      <c r="A187" s="39" t="s">
        <v>10</v>
      </c>
      <c r="B187" s="67">
        <v>41668</v>
      </c>
      <c r="C187" s="68" t="s">
        <v>92</v>
      </c>
      <c r="D187" s="69">
        <v>-80</v>
      </c>
      <c r="E187" s="75">
        <f t="shared" si="4"/>
        <v>22515.170000000049</v>
      </c>
    </row>
    <row r="188" spans="1:5" ht="15" customHeight="1">
      <c r="A188" s="39" t="s">
        <v>10</v>
      </c>
      <c r="B188" s="67">
        <v>41668</v>
      </c>
      <c r="C188" s="68" t="s">
        <v>8</v>
      </c>
      <c r="D188" s="69">
        <v>-80</v>
      </c>
      <c r="E188" s="75">
        <f t="shared" si="4"/>
        <v>22435.170000000049</v>
      </c>
    </row>
    <row r="189" spans="1:5" ht="15" customHeight="1">
      <c r="A189" s="39" t="s">
        <v>10</v>
      </c>
      <c r="B189" s="67">
        <v>41668</v>
      </c>
      <c r="C189" s="68" t="s">
        <v>200</v>
      </c>
      <c r="D189" s="69">
        <v>-100</v>
      </c>
      <c r="E189" s="75">
        <f t="shared" si="4"/>
        <v>22335.170000000049</v>
      </c>
    </row>
    <row r="190" spans="1:5" ht="15" customHeight="1">
      <c r="A190" s="39" t="s">
        <v>10</v>
      </c>
      <c r="B190" s="67">
        <v>41669</v>
      </c>
      <c r="C190" s="68" t="s">
        <v>246</v>
      </c>
      <c r="D190" s="69">
        <v>-9.25</v>
      </c>
      <c r="E190" s="75">
        <f t="shared" si="4"/>
        <v>22325.920000000049</v>
      </c>
    </row>
    <row r="191" spans="1:5" ht="15" customHeight="1" thickBot="1">
      <c r="A191" s="39" t="s">
        <v>10</v>
      </c>
      <c r="B191" s="67">
        <v>41670</v>
      </c>
      <c r="C191" s="68" t="s">
        <v>250</v>
      </c>
      <c r="D191" s="69">
        <v>-955.4</v>
      </c>
      <c r="E191" s="75">
        <f t="shared" si="4"/>
        <v>21370.520000000048</v>
      </c>
    </row>
    <row r="192" spans="1:5" ht="15" customHeight="1" thickTop="1" thickBot="1">
      <c r="A192" s="59"/>
      <c r="B192" s="60"/>
      <c r="C192" s="41" t="s">
        <v>157</v>
      </c>
      <c r="D192" s="61"/>
      <c r="E192" s="62"/>
    </row>
    <row r="193" spans="1:5" ht="15" customHeight="1" thickTop="1">
      <c r="A193" s="39" t="s">
        <v>10</v>
      </c>
      <c r="B193" s="67">
        <v>41674</v>
      </c>
      <c r="C193" s="68" t="s">
        <v>80</v>
      </c>
      <c r="D193" s="69">
        <v>3000</v>
      </c>
      <c r="E193" s="75">
        <f>E191+D193</f>
        <v>24370.520000000048</v>
      </c>
    </row>
    <row r="194" spans="1:5" ht="15" customHeight="1">
      <c r="A194" s="39" t="s">
        <v>10</v>
      </c>
      <c r="B194" s="67">
        <v>41674</v>
      </c>
      <c r="C194" s="68" t="s">
        <v>94</v>
      </c>
      <c r="D194" s="69">
        <v>-22.25</v>
      </c>
      <c r="E194" s="75">
        <f>E193+D194</f>
        <v>24348.270000000048</v>
      </c>
    </row>
    <row r="195" spans="1:5" ht="15" customHeight="1">
      <c r="A195" s="39" t="s">
        <v>10</v>
      </c>
      <c r="B195" s="67">
        <v>41674</v>
      </c>
      <c r="C195" s="68" t="s">
        <v>86</v>
      </c>
      <c r="D195" s="69">
        <v>-4.67</v>
      </c>
      <c r="E195" s="75">
        <f t="shared" ref="E195:E227" si="5">E194+D195</f>
        <v>24343.600000000049</v>
      </c>
    </row>
    <row r="196" spans="1:5" ht="15" customHeight="1">
      <c r="A196" s="39" t="s">
        <v>10</v>
      </c>
      <c r="B196" s="67">
        <v>41674</v>
      </c>
      <c r="C196" s="68" t="s">
        <v>358</v>
      </c>
      <c r="D196" s="69">
        <v>-70</v>
      </c>
      <c r="E196" s="75">
        <f t="shared" si="5"/>
        <v>24273.600000000049</v>
      </c>
    </row>
    <row r="197" spans="1:5" ht="15" customHeight="1">
      <c r="A197" s="39" t="s">
        <v>10</v>
      </c>
      <c r="B197" s="67">
        <v>41674</v>
      </c>
      <c r="C197" s="68" t="s">
        <v>311</v>
      </c>
      <c r="D197" s="69">
        <v>-0.25</v>
      </c>
      <c r="E197" s="75">
        <f t="shared" si="5"/>
        <v>24273.350000000049</v>
      </c>
    </row>
    <row r="198" spans="1:5" ht="15" customHeight="1">
      <c r="A198" s="39" t="s">
        <v>10</v>
      </c>
      <c r="B198" s="67">
        <v>41681</v>
      </c>
      <c r="C198" s="68" t="s">
        <v>82</v>
      </c>
      <c r="D198" s="69">
        <v>-72</v>
      </c>
      <c r="E198" s="75">
        <f t="shared" si="5"/>
        <v>24201.350000000049</v>
      </c>
    </row>
    <row r="199" spans="1:5" ht="15" customHeight="1">
      <c r="A199" s="39" t="s">
        <v>10</v>
      </c>
      <c r="B199" s="67">
        <v>41681</v>
      </c>
      <c r="C199" s="68" t="s">
        <v>83</v>
      </c>
      <c r="D199" s="69">
        <v>-9</v>
      </c>
      <c r="E199" s="75">
        <f t="shared" si="5"/>
        <v>24192.350000000049</v>
      </c>
    </row>
    <row r="200" spans="1:5" ht="15" customHeight="1">
      <c r="A200" s="39" t="s">
        <v>10</v>
      </c>
      <c r="B200" s="67">
        <v>41681</v>
      </c>
      <c r="C200" s="68" t="s">
        <v>84</v>
      </c>
      <c r="D200" s="69">
        <v>-2.12</v>
      </c>
      <c r="E200" s="75">
        <f t="shared" si="5"/>
        <v>24190.23000000005</v>
      </c>
    </row>
    <row r="201" spans="1:5" ht="15" customHeight="1">
      <c r="A201" s="39" t="s">
        <v>10</v>
      </c>
      <c r="B201" s="67">
        <v>41681</v>
      </c>
      <c r="C201" s="68" t="s">
        <v>85</v>
      </c>
      <c r="D201" s="69">
        <v>-1.1100000000000001</v>
      </c>
      <c r="E201" s="75">
        <f t="shared" si="5"/>
        <v>24189.12000000005</v>
      </c>
    </row>
    <row r="202" spans="1:5" ht="15" customHeight="1">
      <c r="A202" s="39" t="s">
        <v>10</v>
      </c>
      <c r="B202" s="67">
        <v>41681</v>
      </c>
      <c r="C202" s="68" t="s">
        <v>111</v>
      </c>
      <c r="D202" s="69">
        <v>-1082.28</v>
      </c>
      <c r="E202" s="75">
        <f t="shared" si="5"/>
        <v>23106.840000000051</v>
      </c>
    </row>
    <row r="203" spans="1:5" ht="15" customHeight="1">
      <c r="A203" s="39" t="s">
        <v>10</v>
      </c>
      <c r="B203" s="67">
        <v>41681</v>
      </c>
      <c r="C203" s="68" t="s">
        <v>311</v>
      </c>
      <c r="D203" s="69">
        <v>-0.25</v>
      </c>
      <c r="E203" s="75">
        <f t="shared" si="5"/>
        <v>23106.590000000051</v>
      </c>
    </row>
    <row r="204" spans="1:5" ht="15" customHeight="1">
      <c r="A204" s="39" t="s">
        <v>10</v>
      </c>
      <c r="B204" s="67">
        <v>41684</v>
      </c>
      <c r="C204" s="68" t="s">
        <v>650</v>
      </c>
      <c r="D204" s="69">
        <v>-236.24</v>
      </c>
      <c r="E204" s="75">
        <f t="shared" si="5"/>
        <v>22870.350000000049</v>
      </c>
    </row>
    <row r="205" spans="1:5" ht="15" customHeight="1">
      <c r="A205" s="39" t="s">
        <v>10</v>
      </c>
      <c r="B205" s="67">
        <v>41684</v>
      </c>
      <c r="C205" s="68" t="s">
        <v>311</v>
      </c>
      <c r="D205" s="69">
        <v>-0.25</v>
      </c>
      <c r="E205" s="75">
        <f t="shared" si="5"/>
        <v>22870.100000000049</v>
      </c>
    </row>
    <row r="206" spans="1:5" ht="15" customHeight="1">
      <c r="A206" s="39" t="s">
        <v>10</v>
      </c>
      <c r="B206" s="67">
        <v>41687</v>
      </c>
      <c r="C206" s="68" t="s">
        <v>180</v>
      </c>
      <c r="D206" s="69">
        <v>-72.599999999999994</v>
      </c>
      <c r="E206" s="75">
        <f t="shared" si="5"/>
        <v>22797.500000000051</v>
      </c>
    </row>
    <row r="207" spans="1:5" ht="15" customHeight="1">
      <c r="A207" s="39" t="s">
        <v>10</v>
      </c>
      <c r="B207" s="67">
        <v>41687</v>
      </c>
      <c r="C207" s="68" t="s">
        <v>283</v>
      </c>
      <c r="D207" s="69">
        <v>-63.08</v>
      </c>
      <c r="E207" s="75">
        <f t="shared" si="5"/>
        <v>22734.420000000049</v>
      </c>
    </row>
    <row r="208" spans="1:5" ht="15" customHeight="1">
      <c r="A208" s="39" t="s">
        <v>10</v>
      </c>
      <c r="B208" s="67">
        <v>41696</v>
      </c>
      <c r="C208" s="68" t="s">
        <v>180</v>
      </c>
      <c r="D208" s="69">
        <v>-157.30000000000001</v>
      </c>
      <c r="E208" s="75">
        <f t="shared" si="5"/>
        <v>22577.12000000005</v>
      </c>
    </row>
    <row r="209" spans="1:5" ht="15" customHeight="1">
      <c r="A209" s="39" t="s">
        <v>10</v>
      </c>
      <c r="B209" s="67">
        <v>41696</v>
      </c>
      <c r="C209" s="68" t="s">
        <v>246</v>
      </c>
      <c r="D209" s="69">
        <v>-17.32</v>
      </c>
      <c r="E209" s="75">
        <f t="shared" si="5"/>
        <v>22559.80000000005</v>
      </c>
    </row>
    <row r="210" spans="1:5" ht="15" customHeight="1">
      <c r="A210" s="39" t="s">
        <v>10</v>
      </c>
      <c r="B210" s="67">
        <v>41697</v>
      </c>
      <c r="C210" s="68" t="s">
        <v>82</v>
      </c>
      <c r="D210" s="69">
        <v>-18</v>
      </c>
      <c r="E210" s="75">
        <f t="shared" si="5"/>
        <v>22541.80000000005</v>
      </c>
    </row>
    <row r="211" spans="1:5" ht="15" customHeight="1">
      <c r="A211" s="39" t="s">
        <v>10</v>
      </c>
      <c r="B211" s="67">
        <v>41697</v>
      </c>
      <c r="C211" s="68" t="s">
        <v>83</v>
      </c>
      <c r="D211" s="69">
        <v>-3</v>
      </c>
      <c r="E211" s="75">
        <f t="shared" si="5"/>
        <v>22538.80000000005</v>
      </c>
    </row>
    <row r="212" spans="1:5" ht="15" customHeight="1">
      <c r="A212" s="39" t="s">
        <v>10</v>
      </c>
      <c r="B212" s="67">
        <v>41697</v>
      </c>
      <c r="C212" s="68" t="s">
        <v>84</v>
      </c>
      <c r="D212" s="69">
        <v>-0.71</v>
      </c>
      <c r="E212" s="75">
        <f t="shared" si="5"/>
        <v>22538.090000000051</v>
      </c>
    </row>
    <row r="213" spans="1:5" ht="15" customHeight="1">
      <c r="A213" s="39" t="s">
        <v>10</v>
      </c>
      <c r="B213" s="67">
        <v>41697</v>
      </c>
      <c r="C213" s="68" t="s">
        <v>85</v>
      </c>
      <c r="D213" s="69">
        <v>-0.37</v>
      </c>
      <c r="E213" s="75">
        <f t="shared" si="5"/>
        <v>22537.720000000052</v>
      </c>
    </row>
    <row r="214" spans="1:5" ht="15" customHeight="1">
      <c r="A214" s="39" t="s">
        <v>10</v>
      </c>
      <c r="B214" s="67">
        <v>41697</v>
      </c>
      <c r="C214" s="68" t="s">
        <v>651</v>
      </c>
      <c r="D214" s="69">
        <v>-447.16</v>
      </c>
      <c r="E214" s="75">
        <f t="shared" si="5"/>
        <v>22090.560000000052</v>
      </c>
    </row>
    <row r="215" spans="1:5" ht="15" customHeight="1">
      <c r="A215" s="39" t="s">
        <v>10</v>
      </c>
      <c r="B215" s="67">
        <v>41697</v>
      </c>
      <c r="C215" s="68" t="s">
        <v>311</v>
      </c>
      <c r="D215" s="69">
        <v>-0.25</v>
      </c>
      <c r="E215" s="75">
        <f t="shared" si="5"/>
        <v>22090.310000000052</v>
      </c>
    </row>
    <row r="216" spans="1:5" ht="15" customHeight="1">
      <c r="A216" s="39" t="s">
        <v>10</v>
      </c>
      <c r="B216" s="67">
        <v>41697</v>
      </c>
      <c r="C216" s="68" t="s">
        <v>87</v>
      </c>
      <c r="D216" s="69">
        <v>-637.24</v>
      </c>
      <c r="E216" s="75">
        <f t="shared" si="5"/>
        <v>21453.070000000051</v>
      </c>
    </row>
    <row r="217" spans="1:5" ht="15" customHeight="1">
      <c r="A217" s="39" t="s">
        <v>10</v>
      </c>
      <c r="B217" s="67">
        <v>41697</v>
      </c>
      <c r="C217" s="68" t="s">
        <v>88</v>
      </c>
      <c r="D217" s="69">
        <v>-923.76</v>
      </c>
      <c r="E217" s="75">
        <f t="shared" si="5"/>
        <v>20529.310000000052</v>
      </c>
    </row>
    <row r="218" spans="1:5" ht="15" customHeight="1">
      <c r="A218" s="39" t="s">
        <v>10</v>
      </c>
      <c r="B218" s="67">
        <v>41697</v>
      </c>
      <c r="C218" s="68" t="s">
        <v>90</v>
      </c>
      <c r="D218" s="69">
        <v>-32</v>
      </c>
      <c r="E218" s="75">
        <f t="shared" si="5"/>
        <v>20497.310000000052</v>
      </c>
    </row>
    <row r="219" spans="1:5" ht="15" customHeight="1">
      <c r="A219" s="39" t="s">
        <v>10</v>
      </c>
      <c r="B219" s="67">
        <v>41697</v>
      </c>
      <c r="C219" s="68" t="s">
        <v>113</v>
      </c>
      <c r="D219" s="69">
        <v>-80</v>
      </c>
      <c r="E219" s="75">
        <f t="shared" si="5"/>
        <v>20417.310000000052</v>
      </c>
    </row>
    <row r="220" spans="1:5" ht="15" customHeight="1">
      <c r="A220" s="39" t="s">
        <v>10</v>
      </c>
      <c r="B220" s="67">
        <v>41697</v>
      </c>
      <c r="C220" s="68" t="s">
        <v>91</v>
      </c>
      <c r="D220" s="69">
        <v>-200</v>
      </c>
      <c r="E220" s="75">
        <f t="shared" si="5"/>
        <v>20217.310000000052</v>
      </c>
    </row>
    <row r="221" spans="1:5" ht="15" customHeight="1">
      <c r="A221" s="39" t="s">
        <v>10</v>
      </c>
      <c r="B221" s="67">
        <v>41697</v>
      </c>
      <c r="C221" s="68" t="s">
        <v>92</v>
      </c>
      <c r="D221" s="69">
        <v>-80</v>
      </c>
      <c r="E221" s="75">
        <f t="shared" si="5"/>
        <v>20137.310000000052</v>
      </c>
    </row>
    <row r="222" spans="1:5" ht="15" customHeight="1">
      <c r="A222" s="39" t="s">
        <v>10</v>
      </c>
      <c r="B222" s="67">
        <v>41697</v>
      </c>
      <c r="C222" s="68" t="s">
        <v>8</v>
      </c>
      <c r="D222" s="69">
        <v>-80</v>
      </c>
      <c r="E222" s="75">
        <f t="shared" si="5"/>
        <v>20057.310000000052</v>
      </c>
    </row>
    <row r="223" spans="1:5" ht="15" customHeight="1">
      <c r="A223" s="39" t="s">
        <v>10</v>
      </c>
      <c r="B223" s="67">
        <v>41697</v>
      </c>
      <c r="C223" s="68" t="s">
        <v>200</v>
      </c>
      <c r="D223" s="69">
        <v>-100</v>
      </c>
      <c r="E223" s="75">
        <f t="shared" si="5"/>
        <v>19957.310000000052</v>
      </c>
    </row>
    <row r="224" spans="1:5" ht="15" customHeight="1">
      <c r="A224" s="39" t="s">
        <v>10</v>
      </c>
      <c r="B224" s="67">
        <v>41697</v>
      </c>
      <c r="C224" s="68" t="s">
        <v>652</v>
      </c>
      <c r="D224" s="69">
        <v>-134.54</v>
      </c>
      <c r="E224" s="75">
        <f t="shared" si="5"/>
        <v>19822.770000000051</v>
      </c>
    </row>
    <row r="225" spans="1:5" ht="15" customHeight="1">
      <c r="A225" s="39" t="s">
        <v>10</v>
      </c>
      <c r="B225" s="67">
        <v>41697</v>
      </c>
      <c r="C225" s="68" t="s">
        <v>653</v>
      </c>
      <c r="D225" s="69">
        <v>-40.51</v>
      </c>
      <c r="E225" s="75">
        <f t="shared" si="5"/>
        <v>19782.260000000053</v>
      </c>
    </row>
    <row r="226" spans="1:5" ht="15" customHeight="1">
      <c r="A226" s="39" t="s">
        <v>10</v>
      </c>
      <c r="B226" s="67">
        <v>41697</v>
      </c>
      <c r="C226" s="68" t="s">
        <v>311</v>
      </c>
      <c r="D226" s="69">
        <v>-0.25</v>
      </c>
      <c r="E226" s="75">
        <f t="shared" si="5"/>
        <v>19782.010000000053</v>
      </c>
    </row>
    <row r="227" spans="1:5" ht="15" customHeight="1" thickBot="1">
      <c r="A227" s="39" t="s">
        <v>10</v>
      </c>
      <c r="B227" s="67">
        <v>41698</v>
      </c>
      <c r="C227" s="68" t="s">
        <v>250</v>
      </c>
      <c r="D227" s="69">
        <v>-948.63</v>
      </c>
      <c r="E227" s="75">
        <f t="shared" si="5"/>
        <v>18833.380000000052</v>
      </c>
    </row>
    <row r="228" spans="1:5" ht="15" customHeight="1" thickTop="1" thickBot="1">
      <c r="A228" s="59"/>
      <c r="B228" s="60"/>
      <c r="C228" s="41" t="s">
        <v>158</v>
      </c>
      <c r="D228" s="61"/>
      <c r="E228" s="62"/>
    </row>
    <row r="229" spans="1:5" ht="15" customHeight="1" thickTop="1">
      <c r="A229" s="39" t="s">
        <v>10</v>
      </c>
      <c r="B229" s="67">
        <v>41701</v>
      </c>
      <c r="C229" s="68" t="s">
        <v>654</v>
      </c>
      <c r="D229" s="69">
        <v>-20.6</v>
      </c>
      <c r="E229" s="75">
        <f>E227+D229</f>
        <v>18812.780000000053</v>
      </c>
    </row>
    <row r="230" spans="1:5" ht="15" customHeight="1">
      <c r="A230" s="39" t="s">
        <v>10</v>
      </c>
      <c r="B230" s="67">
        <v>41703</v>
      </c>
      <c r="C230" s="68" t="s">
        <v>294</v>
      </c>
      <c r="D230" s="69">
        <v>-411.9</v>
      </c>
      <c r="E230" s="75">
        <f>E229+D230</f>
        <v>18400.880000000052</v>
      </c>
    </row>
    <row r="231" spans="1:5" ht="15" customHeight="1">
      <c r="A231" s="39" t="s">
        <v>10</v>
      </c>
      <c r="B231" s="67">
        <v>41703</v>
      </c>
      <c r="C231" s="68" t="s">
        <v>80</v>
      </c>
      <c r="D231" s="69">
        <v>3054</v>
      </c>
      <c r="E231" s="75">
        <f t="shared" ref="E231:E265" si="6">E230+D231</f>
        <v>21454.880000000052</v>
      </c>
    </row>
    <row r="232" spans="1:5" ht="15" customHeight="1">
      <c r="A232" s="39" t="s">
        <v>10</v>
      </c>
      <c r="B232" s="67">
        <v>41703</v>
      </c>
      <c r="C232" s="68" t="s">
        <v>94</v>
      </c>
      <c r="D232" s="69">
        <v>-22.25</v>
      </c>
      <c r="E232" s="75">
        <f t="shared" si="6"/>
        <v>21432.630000000052</v>
      </c>
    </row>
    <row r="233" spans="1:5" ht="15" customHeight="1">
      <c r="A233" s="39" t="s">
        <v>10</v>
      </c>
      <c r="B233" s="67">
        <v>41703</v>
      </c>
      <c r="C233" s="68" t="s">
        <v>86</v>
      </c>
      <c r="D233" s="69">
        <v>-4.67</v>
      </c>
      <c r="E233" s="75">
        <f t="shared" si="6"/>
        <v>21427.960000000054</v>
      </c>
    </row>
    <row r="234" spans="1:5" ht="15" customHeight="1">
      <c r="A234" s="39" t="s">
        <v>10</v>
      </c>
      <c r="B234" s="67">
        <v>41704</v>
      </c>
      <c r="C234" s="68" t="s">
        <v>652</v>
      </c>
      <c r="D234" s="69">
        <v>-10.220000000000001</v>
      </c>
      <c r="E234" s="75">
        <f t="shared" si="6"/>
        <v>21417.740000000053</v>
      </c>
    </row>
    <row r="235" spans="1:5" ht="15" customHeight="1">
      <c r="A235" s="39" t="s">
        <v>10</v>
      </c>
      <c r="B235" s="67">
        <v>41705</v>
      </c>
      <c r="C235" s="68" t="s">
        <v>82</v>
      </c>
      <c r="D235" s="69">
        <v>-18</v>
      </c>
      <c r="E235" s="75">
        <f t="shared" si="6"/>
        <v>21399.740000000053</v>
      </c>
    </row>
    <row r="236" spans="1:5" ht="15" customHeight="1">
      <c r="A236" s="39" t="s">
        <v>10</v>
      </c>
      <c r="B236" s="67">
        <v>41705</v>
      </c>
      <c r="C236" s="68" t="s">
        <v>83</v>
      </c>
      <c r="D236" s="69">
        <v>-3</v>
      </c>
      <c r="E236" s="75">
        <f t="shared" si="6"/>
        <v>21396.740000000053</v>
      </c>
    </row>
    <row r="237" spans="1:5" ht="15" customHeight="1">
      <c r="A237" s="39" t="s">
        <v>10</v>
      </c>
      <c r="B237" s="67">
        <v>41705</v>
      </c>
      <c r="C237" s="68" t="s">
        <v>84</v>
      </c>
      <c r="D237" s="69">
        <v>-0.71</v>
      </c>
      <c r="E237" s="75">
        <f t="shared" si="6"/>
        <v>21396.030000000053</v>
      </c>
    </row>
    <row r="238" spans="1:5" ht="15" customHeight="1">
      <c r="A238" s="39" t="s">
        <v>10</v>
      </c>
      <c r="B238" s="67">
        <v>41705</v>
      </c>
      <c r="C238" s="68" t="s">
        <v>85</v>
      </c>
      <c r="D238" s="69">
        <v>-0.37</v>
      </c>
      <c r="E238" s="75">
        <f t="shared" si="6"/>
        <v>21395.660000000054</v>
      </c>
    </row>
    <row r="239" spans="1:5" ht="15" customHeight="1">
      <c r="A239" s="39" t="s">
        <v>10</v>
      </c>
      <c r="B239" s="67">
        <v>41709</v>
      </c>
      <c r="C239" s="68" t="s">
        <v>82</v>
      </c>
      <c r="D239" s="69">
        <v>-72</v>
      </c>
      <c r="E239" s="75">
        <f t="shared" si="6"/>
        <v>21323.660000000054</v>
      </c>
    </row>
    <row r="240" spans="1:5" ht="15" customHeight="1">
      <c r="A240" s="39" t="s">
        <v>10</v>
      </c>
      <c r="B240" s="67">
        <v>41709</v>
      </c>
      <c r="C240" s="68" t="s">
        <v>83</v>
      </c>
      <c r="D240" s="69">
        <v>-9</v>
      </c>
      <c r="E240" s="75">
        <f t="shared" si="6"/>
        <v>21314.660000000054</v>
      </c>
    </row>
    <row r="241" spans="1:5" ht="15" customHeight="1">
      <c r="A241" s="39" t="s">
        <v>10</v>
      </c>
      <c r="B241" s="67">
        <v>41709</v>
      </c>
      <c r="C241" s="68" t="s">
        <v>84</v>
      </c>
      <c r="D241" s="69">
        <v>-2.12</v>
      </c>
      <c r="E241" s="75">
        <f t="shared" si="6"/>
        <v>21312.540000000055</v>
      </c>
    </row>
    <row r="242" spans="1:5" ht="15" customHeight="1">
      <c r="A242" s="39" t="s">
        <v>10</v>
      </c>
      <c r="B242" s="67">
        <v>41709</v>
      </c>
      <c r="C242" s="68" t="s">
        <v>85</v>
      </c>
      <c r="D242" s="69">
        <v>-1.1100000000000001</v>
      </c>
      <c r="E242" s="75">
        <f t="shared" si="6"/>
        <v>21311.430000000055</v>
      </c>
    </row>
    <row r="243" spans="1:5" ht="15" customHeight="1">
      <c r="A243" s="39" t="s">
        <v>10</v>
      </c>
      <c r="B243" s="67">
        <v>41710</v>
      </c>
      <c r="C243" s="68" t="s">
        <v>82</v>
      </c>
      <c r="D243" s="69">
        <v>-36</v>
      </c>
      <c r="E243" s="75">
        <f t="shared" si="6"/>
        <v>21275.430000000055</v>
      </c>
    </row>
    <row r="244" spans="1:5" ht="15" customHeight="1">
      <c r="A244" s="39" t="s">
        <v>10</v>
      </c>
      <c r="B244" s="67">
        <v>41710</v>
      </c>
      <c r="C244" s="68" t="s">
        <v>83</v>
      </c>
      <c r="D244" s="69">
        <v>-6</v>
      </c>
      <c r="E244" s="75">
        <f t="shared" si="6"/>
        <v>21269.430000000055</v>
      </c>
    </row>
    <row r="245" spans="1:5" ht="15" customHeight="1">
      <c r="A245" s="39" t="s">
        <v>10</v>
      </c>
      <c r="B245" s="67">
        <v>41710</v>
      </c>
      <c r="C245" s="68" t="s">
        <v>84</v>
      </c>
      <c r="D245" s="69">
        <v>-1.42</v>
      </c>
      <c r="E245" s="75">
        <f t="shared" si="6"/>
        <v>21268.010000000057</v>
      </c>
    </row>
    <row r="246" spans="1:5" ht="15" customHeight="1">
      <c r="A246" s="39" t="s">
        <v>10</v>
      </c>
      <c r="B246" s="67">
        <v>41710</v>
      </c>
      <c r="C246" s="68" t="s">
        <v>85</v>
      </c>
      <c r="D246" s="69">
        <v>-0.74</v>
      </c>
      <c r="E246" s="75">
        <f t="shared" si="6"/>
        <v>21267.270000000055</v>
      </c>
    </row>
    <row r="247" spans="1:5" ht="15" customHeight="1">
      <c r="A247" s="39" t="s">
        <v>10</v>
      </c>
      <c r="B247" s="67">
        <v>41715</v>
      </c>
      <c r="C247" s="68" t="s">
        <v>283</v>
      </c>
      <c r="D247" s="69">
        <v>-102.65</v>
      </c>
      <c r="E247" s="75">
        <f t="shared" si="6"/>
        <v>21164.620000000054</v>
      </c>
    </row>
    <row r="248" spans="1:5" ht="15" customHeight="1">
      <c r="A248" s="39" t="s">
        <v>10</v>
      </c>
      <c r="B248" s="67">
        <v>41716</v>
      </c>
      <c r="C248" s="68" t="s">
        <v>684</v>
      </c>
      <c r="D248" s="69">
        <v>22.08</v>
      </c>
      <c r="E248" s="75">
        <f t="shared" si="6"/>
        <v>21186.700000000055</v>
      </c>
    </row>
    <row r="249" spans="1:5" ht="15" customHeight="1">
      <c r="A249" s="39" t="s">
        <v>10</v>
      </c>
      <c r="B249" s="67">
        <v>41722</v>
      </c>
      <c r="C249" s="68" t="s">
        <v>686</v>
      </c>
      <c r="D249" s="69">
        <v>60.16</v>
      </c>
      <c r="E249" s="75">
        <f t="shared" si="6"/>
        <v>21246.860000000055</v>
      </c>
    </row>
    <row r="250" spans="1:5" ht="15" customHeight="1">
      <c r="A250" s="39" t="s">
        <v>10</v>
      </c>
      <c r="B250" s="67">
        <v>41724</v>
      </c>
      <c r="C250" s="68" t="s">
        <v>180</v>
      </c>
      <c r="D250" s="69">
        <v>-157.30000000000001</v>
      </c>
      <c r="E250" s="75">
        <f t="shared" si="6"/>
        <v>21089.560000000056</v>
      </c>
    </row>
    <row r="251" spans="1:5" ht="15" customHeight="1">
      <c r="A251" s="39" t="s">
        <v>10</v>
      </c>
      <c r="B251" s="67">
        <v>41724</v>
      </c>
      <c r="C251" s="68" t="s">
        <v>687</v>
      </c>
      <c r="D251" s="69">
        <v>22.08</v>
      </c>
      <c r="E251" s="75">
        <f t="shared" si="6"/>
        <v>21111.640000000058</v>
      </c>
    </row>
    <row r="252" spans="1:5" ht="15" customHeight="1">
      <c r="A252" s="39" t="s">
        <v>10</v>
      </c>
      <c r="B252" s="67">
        <v>41726</v>
      </c>
      <c r="C252" s="68" t="s">
        <v>246</v>
      </c>
      <c r="D252" s="69">
        <v>-9.81</v>
      </c>
      <c r="E252" s="75">
        <f t="shared" si="6"/>
        <v>21101.830000000056</v>
      </c>
    </row>
    <row r="253" spans="1:5" ht="15" customHeight="1">
      <c r="A253" s="39" t="s">
        <v>10</v>
      </c>
      <c r="B253" s="67">
        <v>41729</v>
      </c>
      <c r="C253" s="68" t="s">
        <v>685</v>
      </c>
      <c r="D253" s="69">
        <v>-90.63</v>
      </c>
      <c r="E253" s="75">
        <f t="shared" si="6"/>
        <v>21011.200000000055</v>
      </c>
    </row>
    <row r="254" spans="1:5" ht="15" customHeight="1">
      <c r="A254" s="39" t="s">
        <v>10</v>
      </c>
      <c r="B254" s="67">
        <v>41729</v>
      </c>
      <c r="C254" s="68" t="s">
        <v>311</v>
      </c>
      <c r="D254" s="69">
        <v>-0.25</v>
      </c>
      <c r="E254" s="75">
        <f t="shared" si="6"/>
        <v>21010.950000000055</v>
      </c>
    </row>
    <row r="255" spans="1:5" ht="15" customHeight="1">
      <c r="A255" s="39" t="s">
        <v>10</v>
      </c>
      <c r="B255" s="67">
        <v>41729</v>
      </c>
      <c r="C255" s="68" t="s">
        <v>250</v>
      </c>
      <c r="D255" s="69">
        <v>-4.79</v>
      </c>
      <c r="E255" s="75">
        <f t="shared" si="6"/>
        <v>21006.160000000054</v>
      </c>
    </row>
    <row r="256" spans="1:5" ht="15" customHeight="1">
      <c r="A256" s="39" t="s">
        <v>10</v>
      </c>
      <c r="B256" s="67">
        <v>41729</v>
      </c>
      <c r="C256" s="68" t="s">
        <v>250</v>
      </c>
      <c r="D256" s="69">
        <v>-553.87</v>
      </c>
      <c r="E256" s="75">
        <f t="shared" si="6"/>
        <v>20452.290000000055</v>
      </c>
    </row>
    <row r="257" spans="1:5" ht="15" customHeight="1">
      <c r="A257" s="39" t="s">
        <v>10</v>
      </c>
      <c r="B257" s="67">
        <v>41729</v>
      </c>
      <c r="C257" s="68" t="s">
        <v>8</v>
      </c>
      <c r="D257" s="69">
        <v>-80</v>
      </c>
      <c r="E257" s="75">
        <f t="shared" si="6"/>
        <v>20372.290000000055</v>
      </c>
    </row>
    <row r="258" spans="1:5" ht="15" customHeight="1">
      <c r="A258" s="39" t="s">
        <v>10</v>
      </c>
      <c r="B258" s="67">
        <v>41729</v>
      </c>
      <c r="C258" s="68" t="s">
        <v>91</v>
      </c>
      <c r="D258" s="69">
        <v>-200</v>
      </c>
      <c r="E258" s="75">
        <f t="shared" si="6"/>
        <v>20172.290000000055</v>
      </c>
    </row>
    <row r="259" spans="1:5" ht="15" customHeight="1">
      <c r="A259" s="39" t="s">
        <v>10</v>
      </c>
      <c r="B259" s="67">
        <v>41729</v>
      </c>
      <c r="C259" s="68" t="s">
        <v>90</v>
      </c>
      <c r="D259" s="69">
        <v>-66.67</v>
      </c>
      <c r="E259" s="75">
        <f t="shared" si="6"/>
        <v>20105.620000000057</v>
      </c>
    </row>
    <row r="260" spans="1:5" ht="15" customHeight="1">
      <c r="A260" s="39" t="s">
        <v>10</v>
      </c>
      <c r="B260" s="67">
        <v>41729</v>
      </c>
      <c r="C260" s="68" t="s">
        <v>113</v>
      </c>
      <c r="D260" s="69">
        <v>-80</v>
      </c>
      <c r="E260" s="75">
        <f t="shared" si="6"/>
        <v>20025.620000000057</v>
      </c>
    </row>
    <row r="261" spans="1:5" ht="15" customHeight="1">
      <c r="A261" s="39" t="s">
        <v>10</v>
      </c>
      <c r="B261" s="67">
        <v>41729</v>
      </c>
      <c r="C261" s="68" t="s">
        <v>92</v>
      </c>
      <c r="D261" s="69">
        <v>-80</v>
      </c>
      <c r="E261" s="75">
        <f t="shared" si="6"/>
        <v>19945.620000000057</v>
      </c>
    </row>
    <row r="262" spans="1:5" ht="15" customHeight="1">
      <c r="A262" s="39" t="s">
        <v>10</v>
      </c>
      <c r="B262" s="67">
        <v>41729</v>
      </c>
      <c r="C262" s="68" t="s">
        <v>200</v>
      </c>
      <c r="D262" s="69">
        <v>-100</v>
      </c>
      <c r="E262" s="75">
        <f t="shared" si="6"/>
        <v>19845.620000000057</v>
      </c>
    </row>
    <row r="263" spans="1:5" ht="15" customHeight="1">
      <c r="A263" s="39" t="s">
        <v>10</v>
      </c>
      <c r="B263" s="67">
        <v>41729</v>
      </c>
      <c r="C263" s="68" t="s">
        <v>311</v>
      </c>
      <c r="D263" s="69">
        <v>-0.25</v>
      </c>
      <c r="E263" s="75">
        <f t="shared" si="6"/>
        <v>19845.370000000057</v>
      </c>
    </row>
    <row r="264" spans="1:5" ht="15" customHeight="1">
      <c r="A264" s="39" t="s">
        <v>10</v>
      </c>
      <c r="B264" s="67">
        <v>41729</v>
      </c>
      <c r="C264" s="68" t="s">
        <v>88</v>
      </c>
      <c r="D264" s="69">
        <v>-923.76</v>
      </c>
      <c r="E264" s="75">
        <f t="shared" si="6"/>
        <v>18921.610000000059</v>
      </c>
    </row>
    <row r="265" spans="1:5" ht="15" customHeight="1" thickBot="1">
      <c r="A265" s="39" t="s">
        <v>10</v>
      </c>
      <c r="B265" s="67">
        <v>41729</v>
      </c>
      <c r="C265" s="68" t="s">
        <v>87</v>
      </c>
      <c r="D265" s="69">
        <v>-637.24</v>
      </c>
      <c r="E265" s="75">
        <f t="shared" si="6"/>
        <v>18284.370000000057</v>
      </c>
    </row>
    <row r="266" spans="1:5" ht="15" customHeight="1" thickTop="1" thickBot="1">
      <c r="A266" s="59"/>
      <c r="B266" s="60"/>
      <c r="C266" s="41" t="s">
        <v>159</v>
      </c>
      <c r="D266" s="61"/>
      <c r="E266" s="62"/>
    </row>
    <row r="267" spans="1:5" ht="15" customHeight="1" thickTop="1">
      <c r="A267" s="39" t="s">
        <v>10</v>
      </c>
      <c r="B267" s="67">
        <v>41732</v>
      </c>
      <c r="C267" s="68" t="s">
        <v>294</v>
      </c>
      <c r="D267" s="69">
        <v>-184.04</v>
      </c>
      <c r="E267" s="75">
        <f>E265+D267</f>
        <v>18100.330000000056</v>
      </c>
    </row>
    <row r="268" spans="1:5" ht="15" customHeight="1">
      <c r="A268" s="39" t="s">
        <v>10</v>
      </c>
      <c r="B268" s="67">
        <v>41736</v>
      </c>
      <c r="C268" s="68" t="s">
        <v>80</v>
      </c>
      <c r="D268" s="69">
        <v>374</v>
      </c>
      <c r="E268" s="75">
        <f>E267+D268</f>
        <v>18474.330000000056</v>
      </c>
    </row>
    <row r="269" spans="1:5" ht="15" customHeight="1">
      <c r="A269" s="39" t="s">
        <v>10</v>
      </c>
      <c r="B269" s="67">
        <v>41736</v>
      </c>
      <c r="C269" s="68" t="s">
        <v>94</v>
      </c>
      <c r="D269" s="69">
        <v>-2</v>
      </c>
      <c r="E269" s="75">
        <f t="shared" ref="E269:E313" si="7">E268+D269</f>
        <v>18472.330000000056</v>
      </c>
    </row>
    <row r="270" spans="1:5" ht="15" customHeight="1">
      <c r="A270" s="39" t="s">
        <v>10</v>
      </c>
      <c r="B270" s="67">
        <v>41736</v>
      </c>
      <c r="C270" s="68" t="s">
        <v>86</v>
      </c>
      <c r="D270" s="69">
        <v>-0.42</v>
      </c>
      <c r="E270" s="75">
        <f t="shared" si="7"/>
        <v>18471.910000000058</v>
      </c>
    </row>
    <row r="271" spans="1:5" ht="15" customHeight="1">
      <c r="A271" s="39" t="s">
        <v>10</v>
      </c>
      <c r="B271" s="67">
        <v>41737</v>
      </c>
      <c r="C271" s="68" t="s">
        <v>80</v>
      </c>
      <c r="D271" s="69">
        <v>3643</v>
      </c>
      <c r="E271" s="75">
        <f t="shared" si="7"/>
        <v>22114.910000000058</v>
      </c>
    </row>
    <row r="272" spans="1:5" ht="15" customHeight="1">
      <c r="A272" s="39" t="s">
        <v>10</v>
      </c>
      <c r="B272" s="67">
        <v>41737</v>
      </c>
      <c r="C272" s="68" t="s">
        <v>94</v>
      </c>
      <c r="D272" s="69">
        <v>-22.5</v>
      </c>
      <c r="E272" s="75">
        <f t="shared" si="7"/>
        <v>22092.410000000058</v>
      </c>
    </row>
    <row r="273" spans="1:5" ht="15" customHeight="1">
      <c r="A273" s="39" t="s">
        <v>10</v>
      </c>
      <c r="B273" s="67">
        <v>41737</v>
      </c>
      <c r="C273" s="68" t="s">
        <v>86</v>
      </c>
      <c r="D273" s="69">
        <v>-4.7300000000000004</v>
      </c>
      <c r="E273" s="75">
        <f t="shared" si="7"/>
        <v>22087.680000000058</v>
      </c>
    </row>
    <row r="274" spans="1:5" ht="15" customHeight="1">
      <c r="A274" s="39" t="s">
        <v>10</v>
      </c>
      <c r="B274" s="67">
        <v>41738</v>
      </c>
      <c r="C274" s="68" t="s">
        <v>80</v>
      </c>
      <c r="D274" s="69">
        <v>58</v>
      </c>
      <c r="E274" s="75">
        <f t="shared" si="7"/>
        <v>22145.680000000058</v>
      </c>
    </row>
    <row r="275" spans="1:5" ht="15" customHeight="1">
      <c r="A275" s="39" t="s">
        <v>10</v>
      </c>
      <c r="B275" s="67">
        <v>41738</v>
      </c>
      <c r="C275" s="68" t="s">
        <v>94</v>
      </c>
      <c r="D275" s="69">
        <v>-0.5</v>
      </c>
      <c r="E275" s="75">
        <f t="shared" si="7"/>
        <v>22145.180000000058</v>
      </c>
    </row>
    <row r="276" spans="1:5" ht="15" customHeight="1">
      <c r="A276" s="39" t="s">
        <v>10</v>
      </c>
      <c r="B276" s="67">
        <v>41738</v>
      </c>
      <c r="C276" s="68" t="s">
        <v>86</v>
      </c>
      <c r="D276" s="69">
        <v>-0.11</v>
      </c>
      <c r="E276" s="75">
        <f t="shared" si="7"/>
        <v>22145.070000000058</v>
      </c>
    </row>
    <row r="277" spans="1:5" ht="15" customHeight="1">
      <c r="A277" s="39" t="s">
        <v>10</v>
      </c>
      <c r="B277" s="67">
        <v>41740</v>
      </c>
      <c r="C277" s="68" t="s">
        <v>82</v>
      </c>
      <c r="D277" s="69">
        <v>-46</v>
      </c>
      <c r="E277" s="75">
        <f t="shared" si="7"/>
        <v>22099.070000000058</v>
      </c>
    </row>
    <row r="278" spans="1:5" ht="15" customHeight="1">
      <c r="A278" s="39" t="s">
        <v>10</v>
      </c>
      <c r="B278" s="67">
        <v>41740</v>
      </c>
      <c r="C278" s="68" t="s">
        <v>83</v>
      </c>
      <c r="D278" s="69">
        <v>-9</v>
      </c>
      <c r="E278" s="75">
        <f t="shared" si="7"/>
        <v>22090.070000000058</v>
      </c>
    </row>
    <row r="279" spans="1:5" ht="15" customHeight="1">
      <c r="A279" s="39" t="s">
        <v>10</v>
      </c>
      <c r="B279" s="67">
        <v>41740</v>
      </c>
      <c r="C279" s="68" t="s">
        <v>84</v>
      </c>
      <c r="D279" s="69">
        <v>-2.12</v>
      </c>
      <c r="E279" s="75">
        <f t="shared" si="7"/>
        <v>22087.950000000059</v>
      </c>
    </row>
    <row r="280" spans="1:5" ht="15" customHeight="1">
      <c r="A280" s="39" t="s">
        <v>10</v>
      </c>
      <c r="B280" s="67">
        <v>41740</v>
      </c>
      <c r="C280" s="68" t="s">
        <v>85</v>
      </c>
      <c r="D280" s="69">
        <v>-1.1100000000000001</v>
      </c>
      <c r="E280" s="75">
        <f t="shared" si="7"/>
        <v>22086.840000000058</v>
      </c>
    </row>
    <row r="281" spans="1:5" ht="15" customHeight="1">
      <c r="A281" s="39" t="s">
        <v>10</v>
      </c>
      <c r="B281" s="67">
        <v>41743</v>
      </c>
      <c r="C281" s="68" t="s">
        <v>82</v>
      </c>
      <c r="D281" s="69">
        <v>-18</v>
      </c>
      <c r="E281" s="75">
        <f t="shared" si="7"/>
        <v>22068.840000000058</v>
      </c>
    </row>
    <row r="282" spans="1:5" ht="15" customHeight="1">
      <c r="A282" s="39" t="s">
        <v>10</v>
      </c>
      <c r="B282" s="67">
        <v>41743</v>
      </c>
      <c r="C282" s="68" t="s">
        <v>83</v>
      </c>
      <c r="D282" s="69">
        <v>-3</v>
      </c>
      <c r="E282" s="75">
        <f t="shared" si="7"/>
        <v>22065.840000000058</v>
      </c>
    </row>
    <row r="283" spans="1:5" ht="15" customHeight="1">
      <c r="A283" s="39" t="s">
        <v>10</v>
      </c>
      <c r="B283" s="67">
        <v>41743</v>
      </c>
      <c r="C283" s="68" t="s">
        <v>84</v>
      </c>
      <c r="D283" s="69">
        <v>-0.71</v>
      </c>
      <c r="E283" s="75">
        <f t="shared" si="7"/>
        <v>22065.130000000059</v>
      </c>
    </row>
    <row r="284" spans="1:5" ht="15" customHeight="1">
      <c r="A284" s="39" t="s">
        <v>10</v>
      </c>
      <c r="B284" s="67">
        <v>41743</v>
      </c>
      <c r="C284" s="68" t="s">
        <v>85</v>
      </c>
      <c r="D284" s="69">
        <v>-0.37</v>
      </c>
      <c r="E284" s="75">
        <f t="shared" si="7"/>
        <v>22064.76000000006</v>
      </c>
    </row>
    <row r="285" spans="1:5" ht="15" customHeight="1">
      <c r="A285" s="39" t="s">
        <v>10</v>
      </c>
      <c r="B285" s="67">
        <v>41743</v>
      </c>
      <c r="C285" s="68" t="s">
        <v>722</v>
      </c>
      <c r="D285" s="69">
        <v>-708.74</v>
      </c>
      <c r="E285" s="75">
        <f t="shared" si="7"/>
        <v>21356.020000000059</v>
      </c>
    </row>
    <row r="286" spans="1:5" ht="15" customHeight="1">
      <c r="A286" s="39" t="s">
        <v>10</v>
      </c>
      <c r="B286" s="67">
        <v>41743</v>
      </c>
      <c r="C286" s="68" t="s">
        <v>311</v>
      </c>
      <c r="D286" s="69">
        <v>-0.25</v>
      </c>
      <c r="E286" s="75">
        <f t="shared" si="7"/>
        <v>21355.770000000059</v>
      </c>
    </row>
    <row r="287" spans="1:5" ht="15" customHeight="1">
      <c r="A287" s="39" t="s">
        <v>10</v>
      </c>
      <c r="B287" s="67">
        <v>41744</v>
      </c>
      <c r="C287" s="68" t="s">
        <v>82</v>
      </c>
      <c r="D287" s="69">
        <v>-36</v>
      </c>
      <c r="E287" s="75">
        <f t="shared" si="7"/>
        <v>21319.770000000059</v>
      </c>
    </row>
    <row r="288" spans="1:5" ht="15" customHeight="1">
      <c r="A288" s="39" t="s">
        <v>10</v>
      </c>
      <c r="B288" s="67">
        <v>41744</v>
      </c>
      <c r="C288" s="68" t="s">
        <v>83</v>
      </c>
      <c r="D288" s="69">
        <v>-3</v>
      </c>
      <c r="E288" s="75">
        <f t="shared" si="7"/>
        <v>21316.770000000059</v>
      </c>
    </row>
    <row r="289" spans="1:5" ht="15" customHeight="1">
      <c r="A289" s="39" t="s">
        <v>10</v>
      </c>
      <c r="B289" s="67">
        <v>41744</v>
      </c>
      <c r="C289" s="68" t="s">
        <v>84</v>
      </c>
      <c r="D289" s="69">
        <v>-0.71</v>
      </c>
      <c r="E289" s="75">
        <f t="shared" si="7"/>
        <v>21316.06000000006</v>
      </c>
    </row>
    <row r="290" spans="1:5" ht="15" customHeight="1">
      <c r="A290" s="39" t="s">
        <v>10</v>
      </c>
      <c r="B290" s="67">
        <v>41744</v>
      </c>
      <c r="C290" s="68" t="s">
        <v>85</v>
      </c>
      <c r="D290" s="69">
        <v>-0.37</v>
      </c>
      <c r="E290" s="75">
        <f t="shared" si="7"/>
        <v>21315.690000000061</v>
      </c>
    </row>
    <row r="291" spans="1:5" ht="15" customHeight="1">
      <c r="A291" s="39" t="s">
        <v>10</v>
      </c>
      <c r="B291" s="67">
        <v>41745</v>
      </c>
      <c r="C291" s="68" t="s">
        <v>82</v>
      </c>
      <c r="D291" s="69">
        <v>-48</v>
      </c>
      <c r="E291" s="75">
        <f t="shared" si="7"/>
        <v>21267.690000000061</v>
      </c>
    </row>
    <row r="292" spans="1:5" ht="15" customHeight="1">
      <c r="A292" s="39" t="s">
        <v>10</v>
      </c>
      <c r="B292" s="67">
        <v>41745</v>
      </c>
      <c r="C292" s="68" t="s">
        <v>83</v>
      </c>
      <c r="D292" s="69">
        <v>-6</v>
      </c>
      <c r="E292" s="75">
        <f t="shared" si="7"/>
        <v>21261.690000000061</v>
      </c>
    </row>
    <row r="293" spans="1:5" ht="15" customHeight="1">
      <c r="A293" s="39" t="s">
        <v>10</v>
      </c>
      <c r="B293" s="67">
        <v>41745</v>
      </c>
      <c r="C293" s="68" t="s">
        <v>84</v>
      </c>
      <c r="D293" s="69">
        <v>-1.42</v>
      </c>
      <c r="E293" s="75">
        <f t="shared" si="7"/>
        <v>21260.270000000062</v>
      </c>
    </row>
    <row r="294" spans="1:5" ht="15" customHeight="1">
      <c r="A294" s="39" t="s">
        <v>10</v>
      </c>
      <c r="B294" s="67">
        <v>41745</v>
      </c>
      <c r="C294" s="68" t="s">
        <v>85</v>
      </c>
      <c r="D294" s="69">
        <v>-0.74</v>
      </c>
      <c r="E294" s="75">
        <f t="shared" si="7"/>
        <v>21259.530000000061</v>
      </c>
    </row>
    <row r="295" spans="1:5" ht="15" customHeight="1">
      <c r="A295" s="39" t="s">
        <v>10</v>
      </c>
      <c r="B295" s="67">
        <v>41745</v>
      </c>
      <c r="C295" s="68" t="s">
        <v>724</v>
      </c>
      <c r="D295" s="69">
        <v>-224.7</v>
      </c>
      <c r="E295" s="75">
        <f t="shared" si="7"/>
        <v>21034.83000000006</v>
      </c>
    </row>
    <row r="296" spans="1:5" ht="15" customHeight="1">
      <c r="A296" s="39" t="s">
        <v>10</v>
      </c>
      <c r="B296" s="67">
        <v>41745</v>
      </c>
      <c r="C296" s="68" t="s">
        <v>311</v>
      </c>
      <c r="D296" s="69">
        <v>-0.25</v>
      </c>
      <c r="E296" s="75">
        <f t="shared" si="7"/>
        <v>21034.58000000006</v>
      </c>
    </row>
    <row r="297" spans="1:5" ht="15" customHeight="1">
      <c r="A297" s="39" t="s">
        <v>10</v>
      </c>
      <c r="B297" s="67">
        <v>41751</v>
      </c>
      <c r="C297" s="68" t="s">
        <v>25</v>
      </c>
      <c r="D297" s="69">
        <v>-442.46</v>
      </c>
      <c r="E297" s="75">
        <f t="shared" si="7"/>
        <v>20592.120000000061</v>
      </c>
    </row>
    <row r="298" spans="1:5" ht="15" customHeight="1">
      <c r="A298" s="39" t="s">
        <v>10</v>
      </c>
      <c r="B298" s="67">
        <v>41753</v>
      </c>
      <c r="C298" s="68" t="s">
        <v>283</v>
      </c>
      <c r="D298" s="69">
        <v>-37.1</v>
      </c>
      <c r="E298" s="75">
        <f t="shared" si="7"/>
        <v>20555.020000000062</v>
      </c>
    </row>
    <row r="299" spans="1:5" ht="15" customHeight="1">
      <c r="A299" s="39" t="s">
        <v>10</v>
      </c>
      <c r="B299" s="67">
        <v>41754</v>
      </c>
      <c r="C299" s="68" t="s">
        <v>180</v>
      </c>
      <c r="D299" s="69">
        <v>-145.19999999999999</v>
      </c>
      <c r="E299" s="75">
        <f t="shared" si="7"/>
        <v>20409.820000000062</v>
      </c>
    </row>
    <row r="300" spans="1:5" ht="15" customHeight="1">
      <c r="A300" s="39" t="s">
        <v>10</v>
      </c>
      <c r="B300" s="67">
        <v>41754</v>
      </c>
      <c r="C300" s="68" t="s">
        <v>723</v>
      </c>
      <c r="D300" s="69">
        <v>1110.52</v>
      </c>
      <c r="E300" s="75">
        <f t="shared" si="7"/>
        <v>21520.340000000062</v>
      </c>
    </row>
    <row r="301" spans="1:5" ht="15" customHeight="1">
      <c r="A301" s="39" t="s">
        <v>10</v>
      </c>
      <c r="B301" s="67">
        <v>41757</v>
      </c>
      <c r="C301" s="68" t="s">
        <v>246</v>
      </c>
      <c r="D301" s="69">
        <v>-14.74</v>
      </c>
      <c r="E301" s="75">
        <f t="shared" si="7"/>
        <v>21505.60000000006</v>
      </c>
    </row>
    <row r="302" spans="1:5" ht="15" customHeight="1">
      <c r="A302" s="39" t="s">
        <v>10</v>
      </c>
      <c r="B302" s="67">
        <v>41757</v>
      </c>
      <c r="C302" s="68" t="s">
        <v>743</v>
      </c>
      <c r="D302" s="69">
        <v>40.08</v>
      </c>
      <c r="E302" s="75">
        <f t="shared" si="7"/>
        <v>21545.680000000062</v>
      </c>
    </row>
    <row r="303" spans="1:5" ht="15" customHeight="1">
      <c r="A303" s="39" t="s">
        <v>10</v>
      </c>
      <c r="B303" s="67">
        <v>41759</v>
      </c>
      <c r="C303" s="68" t="s">
        <v>744</v>
      </c>
      <c r="D303" s="69">
        <v>22.08</v>
      </c>
      <c r="E303" s="75">
        <f t="shared" si="7"/>
        <v>21567.760000000064</v>
      </c>
    </row>
    <row r="304" spans="1:5" ht="15" customHeight="1">
      <c r="A304" s="39" t="s">
        <v>10</v>
      </c>
      <c r="B304" s="67">
        <v>41759</v>
      </c>
      <c r="C304" s="68" t="s">
        <v>250</v>
      </c>
      <c r="D304" s="69">
        <v>-947.7</v>
      </c>
      <c r="E304" s="75">
        <f t="shared" si="7"/>
        <v>20620.060000000063</v>
      </c>
    </row>
    <row r="305" spans="1:5" ht="15" customHeight="1">
      <c r="A305" s="39" t="s">
        <v>10</v>
      </c>
      <c r="B305" s="67">
        <v>41759</v>
      </c>
      <c r="C305" s="68" t="s">
        <v>745</v>
      </c>
      <c r="D305" s="69">
        <v>34.08</v>
      </c>
      <c r="E305" s="75">
        <f t="shared" si="7"/>
        <v>20654.140000000065</v>
      </c>
    </row>
    <row r="306" spans="1:5" ht="15" customHeight="1">
      <c r="A306" s="39" t="s">
        <v>10</v>
      </c>
      <c r="B306" s="67">
        <v>41759</v>
      </c>
      <c r="C306" s="68" t="s">
        <v>87</v>
      </c>
      <c r="D306" s="69">
        <v>-637.24</v>
      </c>
      <c r="E306" s="75">
        <f t="shared" si="7"/>
        <v>20016.900000000063</v>
      </c>
    </row>
    <row r="307" spans="1:5" ht="15" customHeight="1">
      <c r="A307" s="39" t="s">
        <v>10</v>
      </c>
      <c r="B307" s="67">
        <v>41759</v>
      </c>
      <c r="C307" s="68" t="s">
        <v>88</v>
      </c>
      <c r="D307" s="69">
        <v>-923.76</v>
      </c>
      <c r="E307" s="75">
        <f t="shared" si="7"/>
        <v>19093.140000000065</v>
      </c>
    </row>
    <row r="308" spans="1:5" ht="15" customHeight="1">
      <c r="A308" s="39" t="s">
        <v>10</v>
      </c>
      <c r="B308" s="67">
        <v>41759</v>
      </c>
      <c r="C308" s="68" t="s">
        <v>90</v>
      </c>
      <c r="D308" s="69">
        <v>-80</v>
      </c>
      <c r="E308" s="75">
        <f t="shared" si="7"/>
        <v>19013.140000000065</v>
      </c>
    </row>
    <row r="309" spans="1:5" ht="15" customHeight="1">
      <c r="A309" s="39" t="s">
        <v>10</v>
      </c>
      <c r="B309" s="67">
        <v>41759</v>
      </c>
      <c r="C309" s="68" t="s">
        <v>113</v>
      </c>
      <c r="D309" s="69">
        <v>-80</v>
      </c>
      <c r="E309" s="75">
        <f t="shared" si="7"/>
        <v>18933.140000000065</v>
      </c>
    </row>
    <row r="310" spans="1:5" ht="15" customHeight="1">
      <c r="A310" s="39" t="s">
        <v>10</v>
      </c>
      <c r="B310" s="67">
        <v>41759</v>
      </c>
      <c r="C310" s="68" t="s">
        <v>91</v>
      </c>
      <c r="D310" s="69">
        <v>-200</v>
      </c>
      <c r="E310" s="75">
        <f t="shared" si="7"/>
        <v>18733.140000000065</v>
      </c>
    </row>
    <row r="311" spans="1:5" ht="15" customHeight="1">
      <c r="A311" s="39" t="s">
        <v>10</v>
      </c>
      <c r="B311" s="67">
        <v>41759</v>
      </c>
      <c r="C311" s="68" t="s">
        <v>92</v>
      </c>
      <c r="D311" s="69">
        <v>-80</v>
      </c>
      <c r="E311" s="75">
        <f t="shared" si="7"/>
        <v>18653.140000000065</v>
      </c>
    </row>
    <row r="312" spans="1:5" ht="15" customHeight="1">
      <c r="A312" s="39" t="s">
        <v>10</v>
      </c>
      <c r="B312" s="67">
        <v>41759</v>
      </c>
      <c r="C312" s="68" t="s">
        <v>8</v>
      </c>
      <c r="D312" s="69">
        <v>-80</v>
      </c>
      <c r="E312" s="75">
        <f t="shared" si="7"/>
        <v>18573.140000000065</v>
      </c>
    </row>
    <row r="313" spans="1:5" ht="15" customHeight="1" thickBot="1">
      <c r="A313" s="39" t="s">
        <v>10</v>
      </c>
      <c r="B313" s="67">
        <v>41759</v>
      </c>
      <c r="C313" s="68" t="s">
        <v>200</v>
      </c>
      <c r="D313" s="69">
        <v>-100</v>
      </c>
      <c r="E313" s="75">
        <f t="shared" si="7"/>
        <v>18473.140000000065</v>
      </c>
    </row>
    <row r="314" spans="1:5" ht="15" customHeight="1" thickTop="1" thickBot="1">
      <c r="A314" s="59"/>
      <c r="B314" s="60"/>
      <c r="C314" s="41" t="s">
        <v>160</v>
      </c>
      <c r="D314" s="61"/>
      <c r="E314" s="62"/>
    </row>
    <row r="315" spans="1:5" ht="15" customHeight="1" thickTop="1">
      <c r="A315" s="106" t="s">
        <v>10</v>
      </c>
      <c r="B315" s="107">
        <v>41761</v>
      </c>
      <c r="C315" s="108" t="s">
        <v>767</v>
      </c>
      <c r="D315" s="73">
        <v>553.79999999999995</v>
      </c>
      <c r="E315" s="75">
        <f>E313+D315</f>
        <v>19026.940000000064</v>
      </c>
    </row>
    <row r="316" spans="1:5" ht="15" customHeight="1">
      <c r="A316" s="106" t="s">
        <v>10</v>
      </c>
      <c r="B316" s="107">
        <v>41761</v>
      </c>
      <c r="C316" s="108" t="s">
        <v>393</v>
      </c>
      <c r="D316" s="73">
        <v>400</v>
      </c>
      <c r="E316" s="75">
        <f>E315+D316</f>
        <v>19426.940000000064</v>
      </c>
    </row>
    <row r="317" spans="1:5" ht="15" customHeight="1">
      <c r="A317" s="106" t="s">
        <v>10</v>
      </c>
      <c r="B317" s="107">
        <v>41761</v>
      </c>
      <c r="C317" s="108" t="s">
        <v>766</v>
      </c>
      <c r="D317" s="73">
        <v>8.1999999999999993</v>
      </c>
      <c r="E317" s="75">
        <f t="shared" ref="E317:E325" si="8">E316+D317</f>
        <v>19435.140000000065</v>
      </c>
    </row>
    <row r="318" spans="1:5" ht="15" customHeight="1">
      <c r="A318" s="39" t="s">
        <v>10</v>
      </c>
      <c r="B318" s="107">
        <v>41765</v>
      </c>
      <c r="C318" s="68" t="s">
        <v>111</v>
      </c>
      <c r="D318" s="73">
        <v>-1035</v>
      </c>
      <c r="E318" s="75">
        <f t="shared" si="8"/>
        <v>18400.140000000065</v>
      </c>
    </row>
    <row r="319" spans="1:5" ht="15" customHeight="1">
      <c r="A319" s="39" t="s">
        <v>10</v>
      </c>
      <c r="B319" s="107">
        <v>41765</v>
      </c>
      <c r="C319" s="68" t="s">
        <v>311</v>
      </c>
      <c r="D319" s="73">
        <v>-0.25</v>
      </c>
      <c r="E319" s="75">
        <f t="shared" si="8"/>
        <v>18399.890000000065</v>
      </c>
    </row>
    <row r="320" spans="1:5" ht="15" customHeight="1">
      <c r="A320" s="39" t="s">
        <v>10</v>
      </c>
      <c r="B320" s="107">
        <v>41765</v>
      </c>
      <c r="C320" s="68" t="s">
        <v>364</v>
      </c>
      <c r="D320" s="73">
        <v>-667.92</v>
      </c>
      <c r="E320" s="75">
        <f t="shared" si="8"/>
        <v>17731.970000000067</v>
      </c>
    </row>
    <row r="321" spans="1:5" ht="15" customHeight="1">
      <c r="A321" s="39" t="s">
        <v>10</v>
      </c>
      <c r="B321" s="107">
        <v>41765</v>
      </c>
      <c r="C321" s="68" t="s">
        <v>311</v>
      </c>
      <c r="D321" s="73">
        <v>-0.25</v>
      </c>
      <c r="E321" s="75">
        <f t="shared" si="8"/>
        <v>17731.720000000067</v>
      </c>
    </row>
    <row r="322" spans="1:5" ht="15" customHeight="1">
      <c r="A322" s="39" t="s">
        <v>10</v>
      </c>
      <c r="B322" s="107">
        <v>41765</v>
      </c>
      <c r="C322" s="68" t="s">
        <v>80</v>
      </c>
      <c r="D322" s="73">
        <v>229.45</v>
      </c>
      <c r="E322" s="75">
        <f t="shared" si="8"/>
        <v>17961.170000000067</v>
      </c>
    </row>
    <row r="323" spans="1:5" ht="15" customHeight="1">
      <c r="A323" s="39" t="s">
        <v>10</v>
      </c>
      <c r="B323" s="107">
        <v>41765</v>
      </c>
      <c r="C323" s="68" t="s">
        <v>94</v>
      </c>
      <c r="D323" s="73">
        <v>-1.75</v>
      </c>
      <c r="E323" s="75">
        <f t="shared" si="8"/>
        <v>17959.420000000067</v>
      </c>
    </row>
    <row r="324" spans="1:5" ht="15" customHeight="1">
      <c r="A324" s="39" t="s">
        <v>10</v>
      </c>
      <c r="B324" s="107">
        <v>41765</v>
      </c>
      <c r="C324" s="68" t="s">
        <v>86</v>
      </c>
      <c r="D324" s="73">
        <v>-0.37</v>
      </c>
      <c r="E324" s="75">
        <f t="shared" si="8"/>
        <v>17959.050000000068</v>
      </c>
    </row>
    <row r="325" spans="1:5" ht="15" customHeight="1">
      <c r="A325" s="39" t="s">
        <v>10</v>
      </c>
      <c r="B325" s="107">
        <v>41765</v>
      </c>
      <c r="C325" s="68" t="s">
        <v>778</v>
      </c>
      <c r="D325" s="73">
        <v>22.08</v>
      </c>
      <c r="E325" s="75">
        <f t="shared" si="8"/>
        <v>17981.13000000007</v>
      </c>
    </row>
    <row r="326" spans="1:5" ht="15" customHeight="1">
      <c r="A326" s="39" t="s">
        <v>10</v>
      </c>
      <c r="B326" s="107">
        <v>41766</v>
      </c>
      <c r="C326" s="68" t="s">
        <v>80</v>
      </c>
      <c r="D326" s="73">
        <v>1623.24</v>
      </c>
      <c r="E326" s="75">
        <f t="shared" ref="E326:E357" si="9">E325+D326</f>
        <v>19604.370000000072</v>
      </c>
    </row>
    <row r="327" spans="1:5" ht="15" customHeight="1">
      <c r="A327" s="39" t="s">
        <v>10</v>
      </c>
      <c r="B327" s="107">
        <v>41766</v>
      </c>
      <c r="C327" s="68" t="s">
        <v>94</v>
      </c>
      <c r="D327" s="73">
        <v>-17.5</v>
      </c>
      <c r="E327" s="75">
        <f t="shared" si="9"/>
        <v>19586.870000000072</v>
      </c>
    </row>
    <row r="328" spans="1:5" ht="15" customHeight="1">
      <c r="A328" s="39" t="s">
        <v>10</v>
      </c>
      <c r="B328" s="107">
        <v>41766</v>
      </c>
      <c r="C328" s="68" t="s">
        <v>86</v>
      </c>
      <c r="D328" s="73">
        <v>-3.68</v>
      </c>
      <c r="E328" s="75">
        <f t="shared" si="9"/>
        <v>19583.190000000071</v>
      </c>
    </row>
    <row r="329" spans="1:5" ht="15" customHeight="1">
      <c r="A329" s="39" t="s">
        <v>10</v>
      </c>
      <c r="B329" s="107">
        <v>41767</v>
      </c>
      <c r="C329" s="68" t="s">
        <v>82</v>
      </c>
      <c r="D329" s="73">
        <v>-12.27</v>
      </c>
      <c r="E329" s="75">
        <f t="shared" si="9"/>
        <v>19570.920000000071</v>
      </c>
    </row>
    <row r="330" spans="1:5" ht="15" customHeight="1">
      <c r="A330" s="39" t="s">
        <v>10</v>
      </c>
      <c r="B330" s="107">
        <v>41767</v>
      </c>
      <c r="C330" s="68" t="s">
        <v>83</v>
      </c>
      <c r="D330" s="73">
        <v>-3</v>
      </c>
      <c r="E330" s="75">
        <f t="shared" si="9"/>
        <v>19567.920000000071</v>
      </c>
    </row>
    <row r="331" spans="1:5" ht="15" customHeight="1">
      <c r="A331" s="39" t="s">
        <v>10</v>
      </c>
      <c r="B331" s="107">
        <v>41767</v>
      </c>
      <c r="C331" s="68" t="s">
        <v>84</v>
      </c>
      <c r="D331" s="73">
        <v>-0.63</v>
      </c>
      <c r="E331" s="75">
        <f t="shared" si="9"/>
        <v>19567.29000000007</v>
      </c>
    </row>
    <row r="332" spans="1:5" ht="15" customHeight="1">
      <c r="A332" s="39" t="s">
        <v>10</v>
      </c>
      <c r="B332" s="107">
        <v>41767</v>
      </c>
      <c r="C332" s="68" t="s">
        <v>80</v>
      </c>
      <c r="D332" s="73">
        <v>39.340000000000003</v>
      </c>
      <c r="E332" s="75">
        <f t="shared" si="9"/>
        <v>19606.63000000007</v>
      </c>
    </row>
    <row r="333" spans="1:5" ht="15" customHeight="1">
      <c r="A333" s="39" t="s">
        <v>10</v>
      </c>
      <c r="B333" s="107">
        <v>41767</v>
      </c>
      <c r="C333" s="68" t="s">
        <v>94</v>
      </c>
      <c r="D333" s="73">
        <v>-0.5</v>
      </c>
      <c r="E333" s="75">
        <f t="shared" si="9"/>
        <v>19606.13000000007</v>
      </c>
    </row>
    <row r="334" spans="1:5" ht="15" customHeight="1">
      <c r="A334" s="39" t="s">
        <v>10</v>
      </c>
      <c r="B334" s="107">
        <v>41767</v>
      </c>
      <c r="C334" s="68" t="s">
        <v>86</v>
      </c>
      <c r="D334" s="73">
        <v>-0.11</v>
      </c>
      <c r="E334" s="75">
        <f t="shared" si="9"/>
        <v>19606.02000000007</v>
      </c>
    </row>
    <row r="335" spans="1:5" ht="15" customHeight="1">
      <c r="A335" s="39" t="s">
        <v>10</v>
      </c>
      <c r="B335" s="107">
        <v>41771</v>
      </c>
      <c r="C335" s="68" t="s">
        <v>82</v>
      </c>
      <c r="D335" s="69">
        <v>-14.18</v>
      </c>
      <c r="E335" s="75">
        <f t="shared" si="9"/>
        <v>19591.840000000069</v>
      </c>
    </row>
    <row r="336" spans="1:5" ht="15" customHeight="1">
      <c r="A336" s="39" t="s">
        <v>10</v>
      </c>
      <c r="B336" s="107">
        <v>41771</v>
      </c>
      <c r="C336" s="68" t="s">
        <v>83</v>
      </c>
      <c r="D336" s="69">
        <v>-3</v>
      </c>
      <c r="E336" s="75">
        <f t="shared" si="9"/>
        <v>19588.840000000069</v>
      </c>
    </row>
    <row r="337" spans="1:5" ht="15" customHeight="1">
      <c r="A337" s="39" t="s">
        <v>10</v>
      </c>
      <c r="B337" s="107">
        <v>41771</v>
      </c>
      <c r="C337" s="68" t="s">
        <v>84</v>
      </c>
      <c r="D337" s="69">
        <v>-0.71</v>
      </c>
      <c r="E337" s="75">
        <f t="shared" si="9"/>
        <v>19588.13000000007</v>
      </c>
    </row>
    <row r="338" spans="1:5" ht="15" customHeight="1">
      <c r="A338" s="39" t="s">
        <v>10</v>
      </c>
      <c r="B338" s="107">
        <v>41771</v>
      </c>
      <c r="C338" s="68" t="s">
        <v>85</v>
      </c>
      <c r="D338" s="69">
        <v>-0.37</v>
      </c>
      <c r="E338" s="75">
        <f t="shared" si="9"/>
        <v>19587.760000000071</v>
      </c>
    </row>
    <row r="339" spans="1:5" ht="15" customHeight="1">
      <c r="A339" s="39" t="s">
        <v>10</v>
      </c>
      <c r="B339" s="107">
        <v>41771</v>
      </c>
      <c r="C339" s="68" t="s">
        <v>294</v>
      </c>
      <c r="D339" s="69">
        <v>-200</v>
      </c>
      <c r="E339" s="75">
        <f t="shared" si="9"/>
        <v>19387.760000000071</v>
      </c>
    </row>
    <row r="340" spans="1:5" ht="15" customHeight="1">
      <c r="A340" s="39" t="s">
        <v>10</v>
      </c>
      <c r="B340" s="107">
        <v>41772</v>
      </c>
      <c r="C340" s="68" t="s">
        <v>82</v>
      </c>
      <c r="D340" s="69">
        <v>-20.73</v>
      </c>
      <c r="E340" s="75">
        <f t="shared" si="9"/>
        <v>19367.030000000072</v>
      </c>
    </row>
    <row r="341" spans="1:5" ht="15" customHeight="1">
      <c r="A341" s="39" t="s">
        <v>10</v>
      </c>
      <c r="B341" s="107">
        <v>41772</v>
      </c>
      <c r="C341" s="68" t="s">
        <v>83</v>
      </c>
      <c r="D341" s="69">
        <v>-6</v>
      </c>
      <c r="E341" s="75">
        <f t="shared" si="9"/>
        <v>19361.030000000072</v>
      </c>
    </row>
    <row r="342" spans="1:5" ht="15" customHeight="1">
      <c r="A342" s="39" t="s">
        <v>10</v>
      </c>
      <c r="B342" s="107">
        <v>41772</v>
      </c>
      <c r="C342" s="68" t="s">
        <v>84</v>
      </c>
      <c r="D342" s="69">
        <v>-1.42</v>
      </c>
      <c r="E342" s="75">
        <f t="shared" si="9"/>
        <v>19359.610000000073</v>
      </c>
    </row>
    <row r="343" spans="1:5" ht="15" customHeight="1">
      <c r="A343" s="39" t="s">
        <v>10</v>
      </c>
      <c r="B343" s="107">
        <v>41772</v>
      </c>
      <c r="C343" s="68" t="s">
        <v>85</v>
      </c>
      <c r="D343" s="69">
        <v>-0.74</v>
      </c>
      <c r="E343" s="75">
        <f t="shared" si="9"/>
        <v>19358.870000000072</v>
      </c>
    </row>
    <row r="344" spans="1:5" ht="15" customHeight="1">
      <c r="A344" s="39" t="s">
        <v>10</v>
      </c>
      <c r="B344" s="107">
        <v>41778</v>
      </c>
      <c r="C344" s="68" t="s">
        <v>801</v>
      </c>
      <c r="D344" s="69">
        <v>200</v>
      </c>
      <c r="E344" s="75">
        <f t="shared" si="9"/>
        <v>19558.870000000072</v>
      </c>
    </row>
    <row r="345" spans="1:5" ht="15" customHeight="1">
      <c r="A345" s="39" t="s">
        <v>10</v>
      </c>
      <c r="B345" s="107">
        <v>41781</v>
      </c>
      <c r="C345" s="68" t="s">
        <v>802</v>
      </c>
      <c r="D345" s="69">
        <v>12.54</v>
      </c>
      <c r="E345" s="75">
        <f t="shared" si="9"/>
        <v>19571.410000000073</v>
      </c>
    </row>
    <row r="346" spans="1:5" ht="15" customHeight="1">
      <c r="A346" s="39" t="s">
        <v>10</v>
      </c>
      <c r="B346" s="107">
        <v>41782</v>
      </c>
      <c r="C346" s="68" t="s">
        <v>803</v>
      </c>
      <c r="D346" s="69">
        <v>18.260000000000002</v>
      </c>
      <c r="E346" s="75">
        <f t="shared" si="9"/>
        <v>19589.670000000071</v>
      </c>
    </row>
    <row r="347" spans="1:5" ht="15" customHeight="1">
      <c r="A347" s="39" t="s">
        <v>10</v>
      </c>
      <c r="B347" s="67">
        <v>41785</v>
      </c>
      <c r="C347" s="68" t="s">
        <v>180</v>
      </c>
      <c r="D347" s="69">
        <v>-145.19999999999999</v>
      </c>
      <c r="E347" s="75">
        <f t="shared" si="9"/>
        <v>19444.47000000007</v>
      </c>
    </row>
    <row r="348" spans="1:5" ht="15" customHeight="1">
      <c r="A348" s="39" t="s">
        <v>10</v>
      </c>
      <c r="B348" s="67">
        <v>41788</v>
      </c>
      <c r="C348" s="68" t="s">
        <v>246</v>
      </c>
      <c r="D348" s="69">
        <v>-16.91</v>
      </c>
      <c r="E348" s="75">
        <f t="shared" si="9"/>
        <v>19427.56000000007</v>
      </c>
    </row>
    <row r="349" spans="1:5" ht="15" customHeight="1">
      <c r="A349" s="39" t="s">
        <v>10</v>
      </c>
      <c r="B349" s="67">
        <v>41788</v>
      </c>
      <c r="C349" s="68" t="s">
        <v>87</v>
      </c>
      <c r="D349" s="69">
        <v>-637.24</v>
      </c>
      <c r="E349" s="75">
        <f t="shared" si="9"/>
        <v>18790.320000000069</v>
      </c>
    </row>
    <row r="350" spans="1:5" ht="15" customHeight="1">
      <c r="A350" s="39" t="s">
        <v>10</v>
      </c>
      <c r="B350" s="67">
        <v>41788</v>
      </c>
      <c r="C350" s="68" t="s">
        <v>88</v>
      </c>
      <c r="D350" s="69">
        <v>-923.76</v>
      </c>
      <c r="E350" s="75">
        <f t="shared" si="9"/>
        <v>17866.56000000007</v>
      </c>
    </row>
    <row r="351" spans="1:5" ht="15" customHeight="1">
      <c r="A351" s="39" t="s">
        <v>10</v>
      </c>
      <c r="B351" s="67">
        <v>41788</v>
      </c>
      <c r="C351" s="68" t="s">
        <v>90</v>
      </c>
      <c r="D351" s="69">
        <v>-80</v>
      </c>
      <c r="E351" s="75">
        <f t="shared" si="9"/>
        <v>17786.56000000007</v>
      </c>
    </row>
    <row r="352" spans="1:5" ht="15" customHeight="1">
      <c r="A352" s="39" t="s">
        <v>10</v>
      </c>
      <c r="B352" s="67">
        <v>41788</v>
      </c>
      <c r="C352" s="68" t="s">
        <v>113</v>
      </c>
      <c r="D352" s="69">
        <v>-80</v>
      </c>
      <c r="E352" s="75">
        <f t="shared" si="9"/>
        <v>17706.56000000007</v>
      </c>
    </row>
    <row r="353" spans="1:5" ht="15" customHeight="1">
      <c r="A353" s="39" t="s">
        <v>10</v>
      </c>
      <c r="B353" s="67">
        <v>41788</v>
      </c>
      <c r="C353" s="68" t="s">
        <v>91</v>
      </c>
      <c r="D353" s="69">
        <v>-200</v>
      </c>
      <c r="E353" s="75">
        <f t="shared" si="9"/>
        <v>17506.56000000007</v>
      </c>
    </row>
    <row r="354" spans="1:5" ht="15" customHeight="1">
      <c r="A354" s="39" t="s">
        <v>10</v>
      </c>
      <c r="B354" s="67">
        <v>41788</v>
      </c>
      <c r="C354" s="68" t="s">
        <v>92</v>
      </c>
      <c r="D354" s="69">
        <v>-80</v>
      </c>
      <c r="E354" s="75">
        <f t="shared" si="9"/>
        <v>17426.56000000007</v>
      </c>
    </row>
    <row r="355" spans="1:5" ht="15" customHeight="1">
      <c r="A355" s="39" t="s">
        <v>10</v>
      </c>
      <c r="B355" s="67">
        <v>41788</v>
      </c>
      <c r="C355" s="68" t="s">
        <v>8</v>
      </c>
      <c r="D355" s="69">
        <v>-80</v>
      </c>
      <c r="E355" s="75">
        <f t="shared" si="9"/>
        <v>17346.56000000007</v>
      </c>
    </row>
    <row r="356" spans="1:5" ht="15" customHeight="1">
      <c r="A356" s="39" t="s">
        <v>10</v>
      </c>
      <c r="B356" s="67">
        <v>41788</v>
      </c>
      <c r="C356" s="68" t="s">
        <v>200</v>
      </c>
      <c r="D356" s="69">
        <v>-100</v>
      </c>
      <c r="E356" s="75">
        <f t="shared" si="9"/>
        <v>17246.56000000007</v>
      </c>
    </row>
    <row r="357" spans="1:5" ht="15" customHeight="1" thickBot="1">
      <c r="A357" s="39" t="s">
        <v>10</v>
      </c>
      <c r="B357" s="67">
        <v>41789</v>
      </c>
      <c r="C357" s="68" t="s">
        <v>250</v>
      </c>
      <c r="D357" s="69">
        <v>-948.63</v>
      </c>
      <c r="E357" s="75">
        <f t="shared" si="9"/>
        <v>16297.930000000071</v>
      </c>
    </row>
    <row r="358" spans="1:5" ht="15" customHeight="1" thickTop="1" thickBot="1">
      <c r="A358" s="59"/>
      <c r="B358" s="60"/>
      <c r="C358" s="41" t="s">
        <v>161</v>
      </c>
      <c r="D358" s="61"/>
      <c r="E358" s="62"/>
    </row>
    <row r="359" spans="1:5" ht="15" customHeight="1" thickTop="1">
      <c r="A359" s="39" t="s">
        <v>10</v>
      </c>
      <c r="B359" s="67">
        <v>41792</v>
      </c>
      <c r="C359" s="68" t="s">
        <v>80</v>
      </c>
      <c r="D359" s="69">
        <v>210.66</v>
      </c>
      <c r="E359" s="75">
        <f>E357+D359</f>
        <v>16508.590000000073</v>
      </c>
    </row>
    <row r="360" spans="1:5" ht="15" customHeight="1">
      <c r="A360" s="39" t="s">
        <v>10</v>
      </c>
      <c r="B360" s="67">
        <v>41792</v>
      </c>
      <c r="C360" s="68" t="s">
        <v>94</v>
      </c>
      <c r="D360" s="69">
        <v>-1.5</v>
      </c>
      <c r="E360" s="75">
        <f>E359+D360</f>
        <v>16507.090000000073</v>
      </c>
    </row>
    <row r="361" spans="1:5" ht="15" customHeight="1">
      <c r="A361" s="39" t="s">
        <v>10</v>
      </c>
      <c r="B361" s="67">
        <v>41792</v>
      </c>
      <c r="C361" s="68" t="s">
        <v>86</v>
      </c>
      <c r="D361" s="69">
        <v>-0.32</v>
      </c>
      <c r="E361" s="75">
        <f t="shared" ref="E361:E504" si="10">E360+D361</f>
        <v>16506.770000000073</v>
      </c>
    </row>
    <row r="362" spans="1:5" ht="15" customHeight="1">
      <c r="A362" s="39" t="s">
        <v>10</v>
      </c>
      <c r="B362" s="67">
        <v>41793</v>
      </c>
      <c r="C362" s="68" t="s">
        <v>80</v>
      </c>
      <c r="D362" s="69">
        <v>1629.34</v>
      </c>
      <c r="E362" s="75">
        <f t="shared" si="10"/>
        <v>18136.110000000073</v>
      </c>
    </row>
    <row r="363" spans="1:5" ht="15" customHeight="1">
      <c r="A363" s="39" t="s">
        <v>10</v>
      </c>
      <c r="B363" s="67">
        <v>41793</v>
      </c>
      <c r="C363" s="68" t="s">
        <v>94</v>
      </c>
      <c r="D363" s="69">
        <v>-17.5</v>
      </c>
      <c r="E363" s="75">
        <f t="shared" si="10"/>
        <v>18118.610000000073</v>
      </c>
    </row>
    <row r="364" spans="1:5" ht="15" customHeight="1">
      <c r="A364" s="39" t="s">
        <v>10</v>
      </c>
      <c r="B364" s="67">
        <v>41793</v>
      </c>
      <c r="C364" s="68" t="s">
        <v>86</v>
      </c>
      <c r="D364" s="69">
        <v>-3.68</v>
      </c>
      <c r="E364" s="75">
        <f t="shared" si="10"/>
        <v>18114.930000000073</v>
      </c>
    </row>
    <row r="365" spans="1:5" ht="15" customHeight="1">
      <c r="A365" s="39" t="s">
        <v>10</v>
      </c>
      <c r="B365" s="67">
        <v>41794</v>
      </c>
      <c r="C365" s="68" t="s">
        <v>80</v>
      </c>
      <c r="D365" s="69">
        <v>38.67</v>
      </c>
      <c r="E365" s="75">
        <f t="shared" si="10"/>
        <v>18153.600000000071</v>
      </c>
    </row>
    <row r="366" spans="1:5" ht="15" customHeight="1">
      <c r="A366" s="39" t="s">
        <v>10</v>
      </c>
      <c r="B366" s="67">
        <v>41794</v>
      </c>
      <c r="C366" s="68" t="s">
        <v>94</v>
      </c>
      <c r="D366" s="69">
        <v>-0.5</v>
      </c>
      <c r="E366" s="75">
        <f t="shared" si="10"/>
        <v>18153.100000000071</v>
      </c>
    </row>
    <row r="367" spans="1:5" ht="15" customHeight="1">
      <c r="A367" s="39" t="s">
        <v>10</v>
      </c>
      <c r="B367" s="67">
        <v>41794</v>
      </c>
      <c r="C367" s="68" t="s">
        <v>86</v>
      </c>
      <c r="D367" s="69">
        <v>-0.11</v>
      </c>
      <c r="E367" s="75">
        <f t="shared" si="10"/>
        <v>18152.990000000071</v>
      </c>
    </row>
    <row r="368" spans="1:5" ht="15" customHeight="1">
      <c r="A368" s="39" t="s">
        <v>10</v>
      </c>
      <c r="B368" s="67">
        <v>41796</v>
      </c>
      <c r="C368" s="68" t="s">
        <v>82</v>
      </c>
      <c r="D368" s="69">
        <v>-12</v>
      </c>
      <c r="E368" s="75">
        <f t="shared" si="10"/>
        <v>18140.990000000071</v>
      </c>
    </row>
    <row r="369" spans="1:5" ht="15" customHeight="1">
      <c r="A369" s="39" t="s">
        <v>10</v>
      </c>
      <c r="B369" s="67">
        <v>41796</v>
      </c>
      <c r="C369" s="68" t="s">
        <v>83</v>
      </c>
      <c r="D369" s="69">
        <v>-3</v>
      </c>
      <c r="E369" s="75">
        <f t="shared" si="10"/>
        <v>18137.990000000071</v>
      </c>
    </row>
    <row r="370" spans="1:5" ht="15" customHeight="1">
      <c r="A370" s="39" t="s">
        <v>10</v>
      </c>
      <c r="B370" s="67">
        <v>41796</v>
      </c>
      <c r="C370" s="68" t="s">
        <v>84</v>
      </c>
      <c r="D370" s="69">
        <v>-0.71</v>
      </c>
      <c r="E370" s="75">
        <f t="shared" si="10"/>
        <v>18137.280000000072</v>
      </c>
    </row>
    <row r="371" spans="1:5" ht="15" customHeight="1">
      <c r="A371" s="39" t="s">
        <v>10</v>
      </c>
      <c r="B371" s="67">
        <v>41796</v>
      </c>
      <c r="C371" s="68" t="s">
        <v>85</v>
      </c>
      <c r="D371" s="69">
        <v>-0.37</v>
      </c>
      <c r="E371" s="75">
        <f t="shared" si="10"/>
        <v>18136.910000000073</v>
      </c>
    </row>
    <row r="372" spans="1:5" ht="15" customHeight="1">
      <c r="A372" s="39" t="s">
        <v>10</v>
      </c>
      <c r="B372" s="67">
        <v>41796</v>
      </c>
      <c r="C372" s="68" t="s">
        <v>810</v>
      </c>
      <c r="D372" s="69">
        <v>76.2</v>
      </c>
      <c r="E372" s="75">
        <f t="shared" si="10"/>
        <v>18213.110000000073</v>
      </c>
    </row>
    <row r="373" spans="1:5" ht="15" customHeight="1">
      <c r="A373" s="39" t="s">
        <v>10</v>
      </c>
      <c r="B373" s="67">
        <v>41799</v>
      </c>
      <c r="C373" s="68" t="s">
        <v>82</v>
      </c>
      <c r="D373" s="69">
        <v>-12</v>
      </c>
      <c r="E373" s="75">
        <f t="shared" si="10"/>
        <v>18201.110000000073</v>
      </c>
    </row>
    <row r="374" spans="1:5" ht="15" customHeight="1">
      <c r="A374" s="39" t="s">
        <v>10</v>
      </c>
      <c r="B374" s="67">
        <v>41799</v>
      </c>
      <c r="C374" s="68" t="s">
        <v>83</v>
      </c>
      <c r="D374" s="69">
        <v>-3</v>
      </c>
      <c r="E374" s="75">
        <f t="shared" si="10"/>
        <v>18198.110000000073</v>
      </c>
    </row>
    <row r="375" spans="1:5" ht="15" customHeight="1">
      <c r="A375" s="39" t="s">
        <v>10</v>
      </c>
      <c r="B375" s="67">
        <v>41799</v>
      </c>
      <c r="C375" s="68" t="s">
        <v>84</v>
      </c>
      <c r="D375" s="69">
        <v>-0.71</v>
      </c>
      <c r="E375" s="75">
        <f t="shared" si="10"/>
        <v>18197.400000000074</v>
      </c>
    </row>
    <row r="376" spans="1:5" ht="15" customHeight="1">
      <c r="A376" s="39" t="s">
        <v>10</v>
      </c>
      <c r="B376" s="67">
        <v>41799</v>
      </c>
      <c r="C376" s="68" t="s">
        <v>85</v>
      </c>
      <c r="D376" s="69">
        <v>-0.37</v>
      </c>
      <c r="E376" s="75">
        <f t="shared" si="10"/>
        <v>18197.030000000075</v>
      </c>
    </row>
    <row r="377" spans="1:5" ht="15" customHeight="1">
      <c r="A377" s="39" t="s">
        <v>10</v>
      </c>
      <c r="B377" s="67">
        <v>41799</v>
      </c>
      <c r="C377" s="68" t="s">
        <v>811</v>
      </c>
      <c r="D377" s="69">
        <v>23.1</v>
      </c>
      <c r="E377" s="75">
        <f t="shared" si="10"/>
        <v>18220.130000000074</v>
      </c>
    </row>
    <row r="378" spans="1:5" ht="15" customHeight="1">
      <c r="A378" s="39" t="s">
        <v>10</v>
      </c>
      <c r="B378" s="67">
        <v>41799</v>
      </c>
      <c r="C378" s="68" t="s">
        <v>811</v>
      </c>
      <c r="D378" s="69">
        <v>11.38</v>
      </c>
      <c r="E378" s="75">
        <f t="shared" si="10"/>
        <v>18231.510000000075</v>
      </c>
    </row>
    <row r="379" spans="1:5" ht="15" customHeight="1">
      <c r="A379" s="39" t="s">
        <v>10</v>
      </c>
      <c r="B379" s="67">
        <v>41799</v>
      </c>
      <c r="C379" s="68" t="s">
        <v>812</v>
      </c>
      <c r="D379" s="69">
        <v>23.75</v>
      </c>
      <c r="E379" s="75">
        <f t="shared" si="10"/>
        <v>18255.260000000075</v>
      </c>
    </row>
    <row r="380" spans="1:5" ht="15" customHeight="1">
      <c r="A380" s="39" t="s">
        <v>10</v>
      </c>
      <c r="B380" s="67">
        <v>41799</v>
      </c>
      <c r="C380" s="68" t="s">
        <v>813</v>
      </c>
      <c r="D380" s="69">
        <v>76.2</v>
      </c>
      <c r="E380" s="75">
        <f t="shared" si="10"/>
        <v>18331.460000000076</v>
      </c>
    </row>
    <row r="381" spans="1:5" ht="15" customHeight="1">
      <c r="A381" s="39" t="s">
        <v>10</v>
      </c>
      <c r="B381" s="67">
        <v>41799</v>
      </c>
      <c r="C381" s="68" t="s">
        <v>814</v>
      </c>
      <c r="D381" s="69">
        <v>76.2</v>
      </c>
      <c r="E381" s="75">
        <f t="shared" si="10"/>
        <v>18407.660000000076</v>
      </c>
    </row>
    <row r="382" spans="1:5" ht="15" customHeight="1">
      <c r="A382" s="39" t="s">
        <v>10</v>
      </c>
      <c r="B382" s="67">
        <v>41799</v>
      </c>
      <c r="C382" s="68" t="s">
        <v>815</v>
      </c>
      <c r="D382" s="69">
        <v>76.2</v>
      </c>
      <c r="E382" s="75">
        <f t="shared" si="10"/>
        <v>18483.860000000077</v>
      </c>
    </row>
    <row r="383" spans="1:5" ht="15" customHeight="1">
      <c r="A383" s="39" t="s">
        <v>10</v>
      </c>
      <c r="B383" s="67">
        <v>41799</v>
      </c>
      <c r="C383" s="68" t="s">
        <v>816</v>
      </c>
      <c r="D383" s="69">
        <v>76.2</v>
      </c>
      <c r="E383" s="75">
        <f t="shared" si="10"/>
        <v>18560.060000000078</v>
      </c>
    </row>
    <row r="384" spans="1:5" ht="15" customHeight="1">
      <c r="A384" s="39" t="s">
        <v>10</v>
      </c>
      <c r="B384" s="67">
        <v>41799</v>
      </c>
      <c r="C384" s="68" t="s">
        <v>817</v>
      </c>
      <c r="D384" s="69">
        <v>56</v>
      </c>
      <c r="E384" s="75">
        <f t="shared" si="10"/>
        <v>18616.060000000078</v>
      </c>
    </row>
    <row r="385" spans="1:5" ht="15" customHeight="1">
      <c r="A385" s="39" t="s">
        <v>10</v>
      </c>
      <c r="B385" s="67">
        <v>41799</v>
      </c>
      <c r="C385" s="68" t="s">
        <v>818</v>
      </c>
      <c r="D385" s="69">
        <v>36</v>
      </c>
      <c r="E385" s="75">
        <f t="shared" si="10"/>
        <v>18652.060000000078</v>
      </c>
    </row>
    <row r="386" spans="1:5" ht="15" customHeight="1">
      <c r="A386" s="39" t="s">
        <v>10</v>
      </c>
      <c r="B386" s="67">
        <v>41799</v>
      </c>
      <c r="C386" s="68" t="s">
        <v>819</v>
      </c>
      <c r="D386" s="69">
        <v>76.2</v>
      </c>
      <c r="E386" s="75">
        <f t="shared" si="10"/>
        <v>18728.260000000078</v>
      </c>
    </row>
    <row r="387" spans="1:5" ht="15" customHeight="1">
      <c r="A387" s="39" t="s">
        <v>10</v>
      </c>
      <c r="B387" s="67">
        <v>41799</v>
      </c>
      <c r="C387" s="68" t="s">
        <v>820</v>
      </c>
      <c r="D387" s="69">
        <v>22.75</v>
      </c>
      <c r="E387" s="75">
        <f t="shared" si="10"/>
        <v>18751.010000000078</v>
      </c>
    </row>
    <row r="388" spans="1:5" ht="15" customHeight="1">
      <c r="A388" s="39" t="s">
        <v>10</v>
      </c>
      <c r="B388" s="67">
        <v>41799</v>
      </c>
      <c r="C388" s="68" t="s">
        <v>821</v>
      </c>
      <c r="D388" s="69">
        <v>77.33</v>
      </c>
      <c r="E388" s="75">
        <f t="shared" si="10"/>
        <v>18828.34000000008</v>
      </c>
    </row>
    <row r="389" spans="1:5" ht="15" customHeight="1">
      <c r="A389" s="39" t="s">
        <v>10</v>
      </c>
      <c r="B389" s="67">
        <v>41799</v>
      </c>
      <c r="C389" s="68" t="s">
        <v>822</v>
      </c>
      <c r="D389" s="69">
        <v>65.58</v>
      </c>
      <c r="E389" s="75">
        <f t="shared" si="10"/>
        <v>18893.920000000082</v>
      </c>
    </row>
    <row r="390" spans="1:5" ht="15" customHeight="1">
      <c r="A390" s="39" t="s">
        <v>10</v>
      </c>
      <c r="B390" s="67">
        <v>41799</v>
      </c>
      <c r="C390" s="68" t="s">
        <v>823</v>
      </c>
      <c r="D390" s="69">
        <v>131.15</v>
      </c>
      <c r="E390" s="75">
        <f t="shared" si="10"/>
        <v>19025.070000000083</v>
      </c>
    </row>
    <row r="391" spans="1:5" ht="15" customHeight="1">
      <c r="A391" s="39" t="s">
        <v>10</v>
      </c>
      <c r="B391" s="67">
        <v>41799</v>
      </c>
      <c r="C391" s="68" t="s">
        <v>824</v>
      </c>
      <c r="D391" s="69">
        <v>76.2</v>
      </c>
      <c r="E391" s="75">
        <f t="shared" si="10"/>
        <v>19101.270000000084</v>
      </c>
    </row>
    <row r="392" spans="1:5" ht="15" customHeight="1">
      <c r="A392" s="39" t="s">
        <v>10</v>
      </c>
      <c r="B392" s="67">
        <v>41799</v>
      </c>
      <c r="C392" s="68" t="s">
        <v>825</v>
      </c>
      <c r="D392" s="69">
        <v>76.2</v>
      </c>
      <c r="E392" s="75">
        <f t="shared" si="10"/>
        <v>19177.470000000085</v>
      </c>
    </row>
    <row r="393" spans="1:5" ht="15" customHeight="1">
      <c r="A393" s="39" t="s">
        <v>10</v>
      </c>
      <c r="B393" s="67">
        <v>41799</v>
      </c>
      <c r="C393" s="68" t="s">
        <v>826</v>
      </c>
      <c r="D393" s="69">
        <v>52.75</v>
      </c>
      <c r="E393" s="75">
        <f t="shared" si="10"/>
        <v>19230.220000000085</v>
      </c>
    </row>
    <row r="394" spans="1:5" ht="15" customHeight="1">
      <c r="A394" s="39" t="s">
        <v>10</v>
      </c>
      <c r="B394" s="67">
        <v>41799</v>
      </c>
      <c r="C394" s="68" t="s">
        <v>827</v>
      </c>
      <c r="D394" s="69">
        <v>131.15</v>
      </c>
      <c r="E394" s="75">
        <f t="shared" si="10"/>
        <v>19361.370000000086</v>
      </c>
    </row>
    <row r="395" spans="1:5" ht="15" customHeight="1">
      <c r="A395" s="39" t="s">
        <v>10</v>
      </c>
      <c r="B395" s="67">
        <v>41800</v>
      </c>
      <c r="C395" s="68" t="s">
        <v>828</v>
      </c>
      <c r="D395" s="69">
        <v>131.15</v>
      </c>
      <c r="E395" s="75">
        <f t="shared" si="10"/>
        <v>19492.520000000088</v>
      </c>
    </row>
    <row r="396" spans="1:5" ht="15" customHeight="1">
      <c r="A396" s="39" t="s">
        <v>10</v>
      </c>
      <c r="B396" s="67">
        <v>41800</v>
      </c>
      <c r="C396" s="68" t="s">
        <v>829</v>
      </c>
      <c r="D396" s="69">
        <v>47.5</v>
      </c>
      <c r="E396" s="75">
        <f t="shared" si="10"/>
        <v>19540.020000000088</v>
      </c>
    </row>
    <row r="397" spans="1:5" ht="15" customHeight="1">
      <c r="A397" s="39" t="s">
        <v>10</v>
      </c>
      <c r="B397" s="67">
        <v>41800</v>
      </c>
      <c r="C397" s="68" t="s">
        <v>79</v>
      </c>
      <c r="D397" s="69">
        <v>577.67999999999995</v>
      </c>
      <c r="E397" s="75">
        <f t="shared" si="10"/>
        <v>20117.700000000088</v>
      </c>
    </row>
    <row r="398" spans="1:5" ht="15" customHeight="1">
      <c r="A398" s="39" t="s">
        <v>10</v>
      </c>
      <c r="B398" s="67">
        <v>41800</v>
      </c>
      <c r="C398" s="68" t="s">
        <v>830</v>
      </c>
      <c r="D398" s="69">
        <v>76.2</v>
      </c>
      <c r="E398" s="75">
        <f t="shared" si="10"/>
        <v>20193.900000000089</v>
      </c>
    </row>
    <row r="399" spans="1:5" ht="15" customHeight="1">
      <c r="A399" s="39" t="s">
        <v>10</v>
      </c>
      <c r="B399" s="67">
        <v>41800</v>
      </c>
      <c r="C399" s="68" t="s">
        <v>831</v>
      </c>
      <c r="D399" s="69">
        <v>47.5</v>
      </c>
      <c r="E399" s="75">
        <f t="shared" si="10"/>
        <v>20241.400000000089</v>
      </c>
    </row>
    <row r="400" spans="1:5" ht="15" customHeight="1">
      <c r="A400" s="39" t="s">
        <v>10</v>
      </c>
      <c r="B400" s="67">
        <v>41800</v>
      </c>
      <c r="C400" s="68" t="s">
        <v>832</v>
      </c>
      <c r="D400" s="69">
        <v>76.2</v>
      </c>
      <c r="E400" s="75">
        <f t="shared" si="10"/>
        <v>20317.600000000089</v>
      </c>
    </row>
    <row r="401" spans="1:5" ht="15" customHeight="1">
      <c r="A401" s="39" t="s">
        <v>10</v>
      </c>
      <c r="B401" s="67">
        <v>41800</v>
      </c>
      <c r="C401" s="68" t="s">
        <v>833</v>
      </c>
      <c r="D401" s="69">
        <v>76.2</v>
      </c>
      <c r="E401" s="75">
        <f t="shared" si="10"/>
        <v>20393.80000000009</v>
      </c>
    </row>
    <row r="402" spans="1:5" ht="15" customHeight="1">
      <c r="A402" s="39" t="s">
        <v>10</v>
      </c>
      <c r="B402" s="67">
        <v>41800</v>
      </c>
      <c r="C402" s="68" t="s">
        <v>834</v>
      </c>
      <c r="D402" s="69">
        <v>77.33</v>
      </c>
      <c r="E402" s="75">
        <f t="shared" si="10"/>
        <v>20471.130000000092</v>
      </c>
    </row>
    <row r="403" spans="1:5" ht="15" customHeight="1">
      <c r="A403" s="39" t="s">
        <v>10</v>
      </c>
      <c r="B403" s="67">
        <v>41800</v>
      </c>
      <c r="C403" s="68" t="s">
        <v>835</v>
      </c>
      <c r="D403" s="69">
        <v>23.75</v>
      </c>
      <c r="E403" s="75">
        <f t="shared" si="10"/>
        <v>20494.880000000092</v>
      </c>
    </row>
    <row r="404" spans="1:5" ht="15" customHeight="1">
      <c r="A404" s="39" t="s">
        <v>10</v>
      </c>
      <c r="B404" s="67">
        <v>41800</v>
      </c>
      <c r="C404" s="68" t="s">
        <v>836</v>
      </c>
      <c r="D404" s="69">
        <v>23.75</v>
      </c>
      <c r="E404" s="75">
        <f t="shared" si="10"/>
        <v>20518.630000000092</v>
      </c>
    </row>
    <row r="405" spans="1:5" ht="15" customHeight="1">
      <c r="A405" s="39" t="s">
        <v>10</v>
      </c>
      <c r="B405" s="67">
        <v>41800</v>
      </c>
      <c r="C405" s="68" t="s">
        <v>837</v>
      </c>
      <c r="D405" s="69">
        <v>77.33</v>
      </c>
      <c r="E405" s="75">
        <f t="shared" si="10"/>
        <v>20595.960000000094</v>
      </c>
    </row>
    <row r="406" spans="1:5" ht="15" customHeight="1">
      <c r="A406" s="39" t="s">
        <v>10</v>
      </c>
      <c r="B406" s="67">
        <v>41800</v>
      </c>
      <c r="C406" s="68" t="s">
        <v>838</v>
      </c>
      <c r="D406" s="69">
        <v>38.1</v>
      </c>
      <c r="E406" s="75">
        <f t="shared" si="10"/>
        <v>20634.060000000092</v>
      </c>
    </row>
    <row r="407" spans="1:5" ht="15" customHeight="1">
      <c r="A407" s="39" t="s">
        <v>10</v>
      </c>
      <c r="B407" s="67">
        <v>41800</v>
      </c>
      <c r="C407" s="68" t="s">
        <v>839</v>
      </c>
      <c r="D407" s="69">
        <v>47.5</v>
      </c>
      <c r="E407" s="75">
        <f t="shared" si="10"/>
        <v>20681.560000000092</v>
      </c>
    </row>
    <row r="408" spans="1:5" ht="15" customHeight="1">
      <c r="A408" s="39" t="s">
        <v>10</v>
      </c>
      <c r="B408" s="67">
        <v>41800</v>
      </c>
      <c r="C408" s="68" t="s">
        <v>840</v>
      </c>
      <c r="D408" s="69">
        <v>52.75</v>
      </c>
      <c r="E408" s="75">
        <f t="shared" si="10"/>
        <v>20734.310000000092</v>
      </c>
    </row>
    <row r="409" spans="1:5" ht="15" customHeight="1">
      <c r="A409" s="39" t="s">
        <v>10</v>
      </c>
      <c r="B409" s="67">
        <v>41800</v>
      </c>
      <c r="C409" s="68" t="s">
        <v>841</v>
      </c>
      <c r="D409" s="69">
        <v>65.58</v>
      </c>
      <c r="E409" s="75">
        <f t="shared" si="10"/>
        <v>20799.890000000094</v>
      </c>
    </row>
    <row r="410" spans="1:5" ht="15" customHeight="1">
      <c r="A410" s="39" t="s">
        <v>10</v>
      </c>
      <c r="B410" s="67">
        <v>41800</v>
      </c>
      <c r="C410" s="68" t="s">
        <v>842</v>
      </c>
      <c r="D410" s="69">
        <v>38.1</v>
      </c>
      <c r="E410" s="75">
        <f t="shared" si="10"/>
        <v>20837.990000000093</v>
      </c>
    </row>
    <row r="411" spans="1:5" ht="15" customHeight="1">
      <c r="A411" s="39" t="s">
        <v>10</v>
      </c>
      <c r="B411" s="67">
        <v>41800</v>
      </c>
      <c r="C411" s="68" t="s">
        <v>843</v>
      </c>
      <c r="D411" s="69">
        <v>77.33</v>
      </c>
      <c r="E411" s="75">
        <f t="shared" si="10"/>
        <v>20915.320000000094</v>
      </c>
    </row>
    <row r="412" spans="1:5" ht="15" customHeight="1">
      <c r="A412" s="39" t="s">
        <v>10</v>
      </c>
      <c r="B412" s="67">
        <v>41800</v>
      </c>
      <c r="C412" s="68" t="s">
        <v>844</v>
      </c>
      <c r="D412" s="69">
        <v>46.2</v>
      </c>
      <c r="E412" s="75">
        <f t="shared" si="10"/>
        <v>20961.520000000095</v>
      </c>
    </row>
    <row r="413" spans="1:5" ht="15" customHeight="1">
      <c r="A413" s="39" t="s">
        <v>10</v>
      </c>
      <c r="B413" s="67">
        <v>41800</v>
      </c>
      <c r="C413" s="68" t="s">
        <v>844</v>
      </c>
      <c r="D413" s="69">
        <v>52.75</v>
      </c>
      <c r="E413" s="75">
        <f t="shared" si="10"/>
        <v>21014.270000000095</v>
      </c>
    </row>
    <row r="414" spans="1:5" ht="15" customHeight="1">
      <c r="A414" s="39" t="s">
        <v>10</v>
      </c>
      <c r="B414" s="67">
        <v>41800</v>
      </c>
      <c r="C414" s="68" t="s">
        <v>845</v>
      </c>
      <c r="D414" s="69">
        <v>65.58</v>
      </c>
      <c r="E414" s="75">
        <f t="shared" si="10"/>
        <v>21079.850000000097</v>
      </c>
    </row>
    <row r="415" spans="1:5" ht="15" customHeight="1">
      <c r="A415" s="39" t="s">
        <v>10</v>
      </c>
      <c r="B415" s="67">
        <v>41800</v>
      </c>
      <c r="C415" s="68" t="s">
        <v>846</v>
      </c>
      <c r="D415" s="69">
        <v>38.1</v>
      </c>
      <c r="E415" s="75">
        <f t="shared" si="10"/>
        <v>21117.950000000095</v>
      </c>
    </row>
    <row r="416" spans="1:5" ht="15" customHeight="1">
      <c r="A416" s="39" t="s">
        <v>10</v>
      </c>
      <c r="B416" s="67">
        <v>41800</v>
      </c>
      <c r="C416" s="68" t="s">
        <v>847</v>
      </c>
      <c r="D416" s="69">
        <v>52.75</v>
      </c>
      <c r="E416" s="75">
        <f t="shared" si="10"/>
        <v>21170.700000000095</v>
      </c>
    </row>
    <row r="417" spans="1:5" ht="15" customHeight="1">
      <c r="A417" s="39" t="s">
        <v>10</v>
      </c>
      <c r="B417" s="67">
        <v>41800</v>
      </c>
      <c r="C417" s="68" t="s">
        <v>848</v>
      </c>
      <c r="D417" s="69">
        <v>52.75</v>
      </c>
      <c r="E417" s="75">
        <f t="shared" si="10"/>
        <v>21223.450000000095</v>
      </c>
    </row>
    <row r="418" spans="1:5" ht="15" customHeight="1">
      <c r="A418" s="39" t="s">
        <v>10</v>
      </c>
      <c r="B418" s="67">
        <v>41800</v>
      </c>
      <c r="C418" s="68" t="s">
        <v>849</v>
      </c>
      <c r="D418" s="69">
        <v>52.75</v>
      </c>
      <c r="E418" s="75">
        <f t="shared" si="10"/>
        <v>21276.200000000095</v>
      </c>
    </row>
    <row r="419" spans="1:5" ht="15" customHeight="1">
      <c r="A419" s="39" t="s">
        <v>10</v>
      </c>
      <c r="B419" s="67">
        <v>41800</v>
      </c>
      <c r="C419" s="68" t="s">
        <v>850</v>
      </c>
      <c r="D419" s="69">
        <v>47.5</v>
      </c>
      <c r="E419" s="75">
        <f t="shared" si="10"/>
        <v>21323.700000000095</v>
      </c>
    </row>
    <row r="420" spans="1:5" ht="15" customHeight="1">
      <c r="A420" s="39" t="s">
        <v>10</v>
      </c>
      <c r="B420" s="67">
        <v>41801</v>
      </c>
      <c r="C420" s="68" t="s">
        <v>851</v>
      </c>
      <c r="D420" s="69">
        <v>76.2</v>
      </c>
      <c r="E420" s="75">
        <f t="shared" si="10"/>
        <v>21399.900000000096</v>
      </c>
    </row>
    <row r="421" spans="1:5" ht="15" customHeight="1">
      <c r="A421" s="39" t="s">
        <v>10</v>
      </c>
      <c r="B421" s="67">
        <v>41801</v>
      </c>
      <c r="C421" s="68" t="s">
        <v>852</v>
      </c>
      <c r="D421" s="69">
        <v>76.2</v>
      </c>
      <c r="E421" s="75">
        <f t="shared" si="10"/>
        <v>21476.100000000097</v>
      </c>
    </row>
    <row r="422" spans="1:5" ht="15" customHeight="1">
      <c r="A422" s="39" t="s">
        <v>10</v>
      </c>
      <c r="B422" s="67">
        <v>41801</v>
      </c>
      <c r="C422" s="68" t="s">
        <v>852</v>
      </c>
      <c r="D422" s="69">
        <v>101.15</v>
      </c>
      <c r="E422" s="75">
        <f t="shared" si="10"/>
        <v>21577.250000000098</v>
      </c>
    </row>
    <row r="423" spans="1:5" ht="15" customHeight="1">
      <c r="A423" s="39" t="s">
        <v>10</v>
      </c>
      <c r="B423" s="67">
        <v>41801</v>
      </c>
      <c r="C423" s="68" t="s">
        <v>853</v>
      </c>
      <c r="D423" s="69">
        <v>65.58</v>
      </c>
      <c r="E423" s="75">
        <f t="shared" si="10"/>
        <v>21642.8300000001</v>
      </c>
    </row>
    <row r="424" spans="1:5" ht="15" customHeight="1">
      <c r="A424" s="39" t="s">
        <v>10</v>
      </c>
      <c r="B424" s="67">
        <v>41801</v>
      </c>
      <c r="C424" s="68" t="s">
        <v>854</v>
      </c>
      <c r="D424" s="69">
        <v>76.2</v>
      </c>
      <c r="E424" s="75">
        <f t="shared" si="10"/>
        <v>21719.030000000101</v>
      </c>
    </row>
    <row r="425" spans="1:5" ht="15" customHeight="1">
      <c r="A425" s="39" t="s">
        <v>10</v>
      </c>
      <c r="B425" s="67">
        <v>41801</v>
      </c>
      <c r="C425" s="68" t="s">
        <v>855</v>
      </c>
      <c r="D425" s="69">
        <v>154.65</v>
      </c>
      <c r="E425" s="75">
        <f t="shared" si="10"/>
        <v>21873.680000000102</v>
      </c>
    </row>
    <row r="426" spans="1:5" ht="15" customHeight="1">
      <c r="A426" s="39" t="s">
        <v>10</v>
      </c>
      <c r="B426" s="67">
        <v>41801</v>
      </c>
      <c r="C426" s="68" t="s">
        <v>856</v>
      </c>
      <c r="D426" s="69">
        <v>38.1</v>
      </c>
      <c r="E426" s="75">
        <f t="shared" si="10"/>
        <v>21911.780000000101</v>
      </c>
    </row>
    <row r="427" spans="1:5" ht="15" customHeight="1">
      <c r="A427" s="39" t="s">
        <v>10</v>
      </c>
      <c r="B427" s="67">
        <v>41801</v>
      </c>
      <c r="C427" s="68" t="s">
        <v>857</v>
      </c>
      <c r="D427" s="69">
        <v>131.15</v>
      </c>
      <c r="E427" s="75">
        <f t="shared" si="10"/>
        <v>22042.930000000102</v>
      </c>
    </row>
    <row r="428" spans="1:5" ht="15" customHeight="1">
      <c r="A428" s="39" t="s">
        <v>10</v>
      </c>
      <c r="B428" s="67">
        <v>41801</v>
      </c>
      <c r="C428" s="68" t="s">
        <v>858</v>
      </c>
      <c r="D428" s="69">
        <v>46.2</v>
      </c>
      <c r="E428" s="75">
        <f t="shared" si="10"/>
        <v>22089.130000000103</v>
      </c>
    </row>
    <row r="429" spans="1:5" ht="15" customHeight="1">
      <c r="A429" s="39" t="s">
        <v>10</v>
      </c>
      <c r="B429" s="67">
        <v>41801</v>
      </c>
      <c r="C429" s="68" t="s">
        <v>859</v>
      </c>
      <c r="D429" s="69">
        <v>46.2</v>
      </c>
      <c r="E429" s="75">
        <f t="shared" si="10"/>
        <v>22135.330000000104</v>
      </c>
    </row>
    <row r="430" spans="1:5" ht="15" customHeight="1">
      <c r="A430" s="39" t="s">
        <v>10</v>
      </c>
      <c r="B430" s="67">
        <v>41801</v>
      </c>
      <c r="C430" s="68" t="s">
        <v>860</v>
      </c>
      <c r="D430" s="69">
        <v>47.5</v>
      </c>
      <c r="E430" s="75">
        <f t="shared" si="10"/>
        <v>22182.830000000104</v>
      </c>
    </row>
    <row r="431" spans="1:5" ht="15" customHeight="1">
      <c r="A431" s="39" t="s">
        <v>10</v>
      </c>
      <c r="B431" s="67">
        <v>41801</v>
      </c>
      <c r="C431" s="68" t="s">
        <v>861</v>
      </c>
      <c r="D431" s="69">
        <v>154.65</v>
      </c>
      <c r="E431" s="75">
        <f t="shared" si="10"/>
        <v>22337.480000000105</v>
      </c>
    </row>
    <row r="432" spans="1:5" ht="15" customHeight="1">
      <c r="A432" s="39" t="s">
        <v>10</v>
      </c>
      <c r="B432" s="67">
        <v>41801</v>
      </c>
      <c r="C432" s="68" t="s">
        <v>862</v>
      </c>
      <c r="D432" s="69">
        <v>52.75</v>
      </c>
      <c r="E432" s="75">
        <f t="shared" si="10"/>
        <v>22390.230000000105</v>
      </c>
    </row>
    <row r="433" spans="1:5" ht="15" customHeight="1">
      <c r="A433" s="39" t="s">
        <v>10</v>
      </c>
      <c r="B433" s="67">
        <v>41802</v>
      </c>
      <c r="C433" s="68" t="s">
        <v>828</v>
      </c>
      <c r="D433" s="69">
        <v>22.75</v>
      </c>
      <c r="E433" s="75">
        <f t="shared" si="10"/>
        <v>22412.980000000105</v>
      </c>
    </row>
    <row r="434" spans="1:5" ht="15" customHeight="1">
      <c r="A434" s="39" t="s">
        <v>10</v>
      </c>
      <c r="B434" s="67">
        <v>41802</v>
      </c>
      <c r="C434" s="68" t="s">
        <v>863</v>
      </c>
      <c r="D434" s="69">
        <v>47.5</v>
      </c>
      <c r="E434" s="75">
        <f t="shared" si="10"/>
        <v>22460.480000000105</v>
      </c>
    </row>
    <row r="435" spans="1:5" ht="15" customHeight="1">
      <c r="A435" s="39" t="s">
        <v>10</v>
      </c>
      <c r="B435" s="67">
        <v>41802</v>
      </c>
      <c r="C435" s="68" t="s">
        <v>864</v>
      </c>
      <c r="D435" s="69">
        <v>52.75</v>
      </c>
      <c r="E435" s="75">
        <f t="shared" si="10"/>
        <v>22513.230000000105</v>
      </c>
    </row>
    <row r="436" spans="1:5" ht="15" customHeight="1">
      <c r="A436" s="39" t="s">
        <v>10</v>
      </c>
      <c r="B436" s="67">
        <v>41802</v>
      </c>
      <c r="C436" s="68" t="s">
        <v>865</v>
      </c>
      <c r="D436" s="69">
        <v>76.2</v>
      </c>
      <c r="E436" s="75">
        <f t="shared" si="10"/>
        <v>22589.430000000106</v>
      </c>
    </row>
    <row r="437" spans="1:5" ht="15" customHeight="1">
      <c r="A437" s="39" t="s">
        <v>10</v>
      </c>
      <c r="B437" s="67">
        <v>41802</v>
      </c>
      <c r="C437" s="68" t="s">
        <v>866</v>
      </c>
      <c r="D437" s="69">
        <v>52.75</v>
      </c>
      <c r="E437" s="75">
        <f t="shared" si="10"/>
        <v>22642.180000000106</v>
      </c>
    </row>
    <row r="438" spans="1:5" ht="15" customHeight="1">
      <c r="A438" s="39" t="s">
        <v>10</v>
      </c>
      <c r="B438" s="67">
        <v>41802</v>
      </c>
      <c r="C438" s="68" t="s">
        <v>867</v>
      </c>
      <c r="D438" s="69">
        <v>131.15</v>
      </c>
      <c r="E438" s="75">
        <f t="shared" si="10"/>
        <v>22773.330000000107</v>
      </c>
    </row>
    <row r="439" spans="1:5" ht="15" customHeight="1">
      <c r="A439" s="39" t="s">
        <v>10</v>
      </c>
      <c r="B439" s="67">
        <v>41802</v>
      </c>
      <c r="C439" s="68" t="s">
        <v>868</v>
      </c>
      <c r="D439" s="69">
        <v>22.75</v>
      </c>
      <c r="E439" s="75">
        <f t="shared" si="10"/>
        <v>22796.080000000107</v>
      </c>
    </row>
    <row r="440" spans="1:5" ht="15" customHeight="1">
      <c r="A440" s="39" t="s">
        <v>10</v>
      </c>
      <c r="B440" s="67">
        <v>41802</v>
      </c>
      <c r="C440" s="68" t="s">
        <v>869</v>
      </c>
      <c r="D440" s="69">
        <v>65.58</v>
      </c>
      <c r="E440" s="75">
        <f t="shared" si="10"/>
        <v>22861.660000000109</v>
      </c>
    </row>
    <row r="441" spans="1:5" ht="15" customHeight="1">
      <c r="A441" s="39" t="s">
        <v>10</v>
      </c>
      <c r="B441" s="67">
        <v>41802</v>
      </c>
      <c r="C441" s="68" t="s">
        <v>870</v>
      </c>
      <c r="D441" s="69">
        <v>52.75</v>
      </c>
      <c r="E441" s="75">
        <f t="shared" si="10"/>
        <v>22914.410000000109</v>
      </c>
    </row>
    <row r="442" spans="1:5" ht="15" customHeight="1">
      <c r="A442" s="39" t="s">
        <v>10</v>
      </c>
      <c r="B442" s="67">
        <v>41802</v>
      </c>
      <c r="C442" s="68" t="s">
        <v>851</v>
      </c>
      <c r="D442" s="69">
        <v>25.3</v>
      </c>
      <c r="E442" s="75">
        <f t="shared" si="10"/>
        <v>22939.710000000108</v>
      </c>
    </row>
    <row r="443" spans="1:5" ht="15" customHeight="1">
      <c r="A443" s="39" t="s">
        <v>10</v>
      </c>
      <c r="B443" s="67">
        <v>41803</v>
      </c>
      <c r="C443" s="68" t="s">
        <v>871</v>
      </c>
      <c r="D443" s="69">
        <v>77.5</v>
      </c>
      <c r="E443" s="75">
        <f t="shared" si="10"/>
        <v>23017.210000000108</v>
      </c>
    </row>
    <row r="444" spans="1:5" ht="15" customHeight="1">
      <c r="A444" s="39" t="s">
        <v>10</v>
      </c>
      <c r="B444" s="67">
        <v>41803</v>
      </c>
      <c r="C444" s="68" t="s">
        <v>872</v>
      </c>
      <c r="D444" s="69">
        <v>25.3</v>
      </c>
      <c r="E444" s="75">
        <f t="shared" si="10"/>
        <v>23042.510000000108</v>
      </c>
    </row>
    <row r="445" spans="1:5" ht="15" customHeight="1">
      <c r="A445" s="39" t="s">
        <v>10</v>
      </c>
      <c r="B445" s="67">
        <v>41803</v>
      </c>
      <c r="C445" s="68" t="s">
        <v>873</v>
      </c>
      <c r="D445" s="69">
        <v>38.1</v>
      </c>
      <c r="E445" s="75">
        <f t="shared" si="10"/>
        <v>23080.610000000106</v>
      </c>
    </row>
    <row r="446" spans="1:5" ht="15" customHeight="1">
      <c r="A446" s="39" t="s">
        <v>10</v>
      </c>
      <c r="B446" s="67">
        <v>41803</v>
      </c>
      <c r="C446" s="68" t="s">
        <v>874</v>
      </c>
      <c r="D446" s="69">
        <v>52.75</v>
      </c>
      <c r="E446" s="75">
        <f t="shared" si="10"/>
        <v>23133.360000000106</v>
      </c>
    </row>
    <row r="447" spans="1:5" ht="15" customHeight="1">
      <c r="A447" s="39" t="s">
        <v>10</v>
      </c>
      <c r="B447" s="67">
        <v>41803</v>
      </c>
      <c r="C447" s="68" t="s">
        <v>875</v>
      </c>
      <c r="D447" s="69">
        <v>22.75</v>
      </c>
      <c r="E447" s="75">
        <f t="shared" si="10"/>
        <v>23156.110000000106</v>
      </c>
    </row>
    <row r="448" spans="1:5" ht="15" customHeight="1">
      <c r="A448" s="39" t="s">
        <v>10</v>
      </c>
      <c r="B448" s="67">
        <v>41803</v>
      </c>
      <c r="C448" s="68" t="s">
        <v>876</v>
      </c>
      <c r="D448" s="69">
        <v>26.38</v>
      </c>
      <c r="E448" s="75">
        <f t="shared" si="10"/>
        <v>23182.490000000107</v>
      </c>
    </row>
    <row r="449" spans="1:5" ht="15" customHeight="1">
      <c r="A449" s="39" t="s">
        <v>10</v>
      </c>
      <c r="B449" s="67">
        <v>41803</v>
      </c>
      <c r="C449" s="68" t="s">
        <v>877</v>
      </c>
      <c r="D449" s="69">
        <v>23.1</v>
      </c>
      <c r="E449" s="75">
        <f t="shared" si="10"/>
        <v>23205.590000000106</v>
      </c>
    </row>
    <row r="450" spans="1:5" ht="15" customHeight="1">
      <c r="A450" s="39" t="s">
        <v>10</v>
      </c>
      <c r="B450" s="67">
        <v>41803</v>
      </c>
      <c r="C450" s="68" t="s">
        <v>878</v>
      </c>
      <c r="D450" s="69">
        <v>22.75</v>
      </c>
      <c r="E450" s="75">
        <f t="shared" si="10"/>
        <v>23228.340000000106</v>
      </c>
    </row>
    <row r="451" spans="1:5" ht="15" customHeight="1">
      <c r="A451" s="39" t="s">
        <v>10</v>
      </c>
      <c r="B451" s="67">
        <v>41803</v>
      </c>
      <c r="C451" s="68" t="s">
        <v>879</v>
      </c>
      <c r="D451" s="69">
        <v>131.15</v>
      </c>
      <c r="E451" s="75">
        <f t="shared" si="10"/>
        <v>23359.490000000107</v>
      </c>
    </row>
    <row r="452" spans="1:5" ht="15" customHeight="1">
      <c r="A452" s="39" t="s">
        <v>10</v>
      </c>
      <c r="B452" s="67">
        <v>41803</v>
      </c>
      <c r="C452" s="68" t="s">
        <v>880</v>
      </c>
      <c r="D452" s="69">
        <v>131.15</v>
      </c>
      <c r="E452" s="75">
        <f t="shared" si="10"/>
        <v>23490.640000000109</v>
      </c>
    </row>
    <row r="453" spans="1:5" ht="15" customHeight="1">
      <c r="A453" s="39" t="s">
        <v>10</v>
      </c>
      <c r="B453" s="67">
        <v>41803</v>
      </c>
      <c r="C453" s="68" t="s">
        <v>881</v>
      </c>
      <c r="D453" s="69">
        <v>22.75</v>
      </c>
      <c r="E453" s="75">
        <f t="shared" si="10"/>
        <v>23513.390000000109</v>
      </c>
    </row>
    <row r="454" spans="1:5" ht="15" customHeight="1">
      <c r="A454" s="39" t="s">
        <v>10</v>
      </c>
      <c r="B454" s="67">
        <v>41803</v>
      </c>
      <c r="C454" s="68" t="s">
        <v>882</v>
      </c>
      <c r="D454" s="69">
        <v>47.5</v>
      </c>
      <c r="E454" s="75">
        <f t="shared" si="10"/>
        <v>23560.890000000109</v>
      </c>
    </row>
    <row r="455" spans="1:5" ht="15" customHeight="1">
      <c r="A455" s="39" t="s">
        <v>10</v>
      </c>
      <c r="B455" s="67">
        <v>41803</v>
      </c>
      <c r="C455" s="68" t="s">
        <v>883</v>
      </c>
      <c r="D455" s="69">
        <v>11.38</v>
      </c>
      <c r="E455" s="75">
        <f t="shared" si="10"/>
        <v>23572.27000000011</v>
      </c>
    </row>
    <row r="456" spans="1:5" ht="15" customHeight="1">
      <c r="A456" s="39" t="s">
        <v>10</v>
      </c>
      <c r="B456" s="67">
        <v>41803</v>
      </c>
      <c r="C456" s="68" t="s">
        <v>884</v>
      </c>
      <c r="D456" s="69">
        <v>26.38</v>
      </c>
      <c r="E456" s="75">
        <f t="shared" si="10"/>
        <v>23598.650000000111</v>
      </c>
    </row>
    <row r="457" spans="1:5" ht="15" customHeight="1">
      <c r="A457" s="39" t="s">
        <v>10</v>
      </c>
      <c r="B457" s="67">
        <v>41803</v>
      </c>
      <c r="C457" s="68" t="s">
        <v>885</v>
      </c>
      <c r="D457" s="69">
        <v>76.2</v>
      </c>
      <c r="E457" s="75">
        <f t="shared" si="10"/>
        <v>23674.850000000111</v>
      </c>
    </row>
    <row r="458" spans="1:5" ht="15" customHeight="1">
      <c r="A458" s="39" t="s">
        <v>10</v>
      </c>
      <c r="B458" s="67">
        <v>41803</v>
      </c>
      <c r="C458" s="68" t="s">
        <v>886</v>
      </c>
      <c r="D458" s="69">
        <v>52.75</v>
      </c>
      <c r="E458" s="75">
        <f t="shared" si="10"/>
        <v>23727.600000000111</v>
      </c>
    </row>
    <row r="459" spans="1:5" ht="15" customHeight="1">
      <c r="A459" s="39" t="s">
        <v>10</v>
      </c>
      <c r="B459" s="67">
        <v>41803</v>
      </c>
      <c r="C459" s="68" t="s">
        <v>887</v>
      </c>
      <c r="D459" s="69">
        <v>22.75</v>
      </c>
      <c r="E459" s="75">
        <f t="shared" si="10"/>
        <v>23750.350000000111</v>
      </c>
    </row>
    <row r="460" spans="1:5" ht="15" customHeight="1">
      <c r="A460" s="39" t="s">
        <v>10</v>
      </c>
      <c r="B460" s="67">
        <v>41803</v>
      </c>
      <c r="C460" s="68" t="s">
        <v>888</v>
      </c>
      <c r="D460" s="69">
        <v>76.2</v>
      </c>
      <c r="E460" s="75">
        <f t="shared" si="10"/>
        <v>23826.550000000112</v>
      </c>
    </row>
    <row r="461" spans="1:5" ht="15" customHeight="1">
      <c r="A461" s="39" t="s">
        <v>10</v>
      </c>
      <c r="B461" s="67">
        <v>41803</v>
      </c>
      <c r="C461" s="68" t="s">
        <v>889</v>
      </c>
      <c r="D461" s="69">
        <v>77.33</v>
      </c>
      <c r="E461" s="75">
        <f t="shared" si="10"/>
        <v>23903.880000000114</v>
      </c>
    </row>
    <row r="462" spans="1:5" ht="15" customHeight="1">
      <c r="A462" s="39" t="s">
        <v>10</v>
      </c>
      <c r="B462" s="67">
        <v>41803</v>
      </c>
      <c r="C462" s="68" t="s">
        <v>890</v>
      </c>
      <c r="D462" s="69">
        <v>26.38</v>
      </c>
      <c r="E462" s="75">
        <f t="shared" si="10"/>
        <v>23930.260000000115</v>
      </c>
    </row>
    <row r="463" spans="1:5" ht="15" customHeight="1">
      <c r="A463" s="39" t="s">
        <v>10</v>
      </c>
      <c r="B463" s="67">
        <v>41803</v>
      </c>
      <c r="C463" s="68" t="s">
        <v>891</v>
      </c>
      <c r="D463" s="69">
        <v>47.5</v>
      </c>
      <c r="E463" s="75">
        <f t="shared" si="10"/>
        <v>23977.760000000115</v>
      </c>
    </row>
    <row r="464" spans="1:5" ht="15" customHeight="1">
      <c r="A464" s="39" t="s">
        <v>10</v>
      </c>
      <c r="B464" s="67">
        <v>41803</v>
      </c>
      <c r="C464" s="68" t="s">
        <v>892</v>
      </c>
      <c r="D464" s="69">
        <v>124.65</v>
      </c>
      <c r="E464" s="75">
        <f t="shared" si="10"/>
        <v>24102.410000000116</v>
      </c>
    </row>
    <row r="465" spans="1:5" ht="15" customHeight="1">
      <c r="A465" s="39" t="s">
        <v>10</v>
      </c>
      <c r="B465" s="67">
        <v>41803</v>
      </c>
      <c r="C465" s="68" t="s">
        <v>893</v>
      </c>
      <c r="D465" s="69">
        <v>52.75</v>
      </c>
      <c r="E465" s="75">
        <f t="shared" si="10"/>
        <v>24155.160000000116</v>
      </c>
    </row>
    <row r="466" spans="1:5" ht="15" customHeight="1">
      <c r="A466" s="39" t="s">
        <v>10</v>
      </c>
      <c r="B466" s="67">
        <v>41803</v>
      </c>
      <c r="C466" s="68" t="s">
        <v>894</v>
      </c>
      <c r="D466" s="69">
        <v>55.3</v>
      </c>
      <c r="E466" s="75">
        <f t="shared" si="10"/>
        <v>24210.460000000116</v>
      </c>
    </row>
    <row r="467" spans="1:5" ht="15" customHeight="1">
      <c r="A467" s="39" t="s">
        <v>10</v>
      </c>
      <c r="B467" s="67">
        <v>41803</v>
      </c>
      <c r="C467" s="68" t="s">
        <v>895</v>
      </c>
      <c r="D467" s="69">
        <v>65.58</v>
      </c>
      <c r="E467" s="75">
        <f t="shared" si="10"/>
        <v>24276.040000000117</v>
      </c>
    </row>
    <row r="468" spans="1:5" ht="15" customHeight="1">
      <c r="A468" s="39" t="s">
        <v>10</v>
      </c>
      <c r="B468" s="67">
        <v>41803</v>
      </c>
      <c r="C468" s="68" t="s">
        <v>896</v>
      </c>
      <c r="D468" s="69">
        <v>26.38</v>
      </c>
      <c r="E468" s="75">
        <f t="shared" si="10"/>
        <v>24302.420000000118</v>
      </c>
    </row>
    <row r="469" spans="1:5" ht="15" customHeight="1">
      <c r="A469" s="39" t="s">
        <v>10</v>
      </c>
      <c r="B469" s="67">
        <v>41803</v>
      </c>
      <c r="C469" s="68" t="s">
        <v>897</v>
      </c>
      <c r="D469" s="69">
        <v>65.58</v>
      </c>
      <c r="E469" s="75">
        <f t="shared" si="10"/>
        <v>24368.00000000012</v>
      </c>
    </row>
    <row r="470" spans="1:5" ht="15" customHeight="1">
      <c r="A470" s="39" t="s">
        <v>10</v>
      </c>
      <c r="B470" s="67">
        <v>41803</v>
      </c>
      <c r="C470" s="68" t="s">
        <v>898</v>
      </c>
      <c r="D470" s="69">
        <v>12.65</v>
      </c>
      <c r="E470" s="75">
        <f t="shared" si="10"/>
        <v>24380.650000000122</v>
      </c>
    </row>
    <row r="471" spans="1:5" ht="15" customHeight="1">
      <c r="A471" s="39" t="s">
        <v>10</v>
      </c>
      <c r="B471" s="67">
        <v>41803</v>
      </c>
      <c r="C471" s="68" t="s">
        <v>899</v>
      </c>
      <c r="D471" s="69">
        <v>76.2</v>
      </c>
      <c r="E471" s="75">
        <f t="shared" si="10"/>
        <v>24456.850000000122</v>
      </c>
    </row>
    <row r="472" spans="1:5" ht="15" customHeight="1">
      <c r="A472" s="39" t="s">
        <v>10</v>
      </c>
      <c r="B472" s="67">
        <v>41803</v>
      </c>
      <c r="C472" s="68" t="s">
        <v>900</v>
      </c>
      <c r="D472" s="69">
        <v>22.75</v>
      </c>
      <c r="E472" s="75">
        <f t="shared" si="10"/>
        <v>24479.600000000122</v>
      </c>
    </row>
    <row r="473" spans="1:5" ht="15" customHeight="1">
      <c r="A473" s="39" t="s">
        <v>10</v>
      </c>
      <c r="B473" s="67">
        <v>41803</v>
      </c>
      <c r="C473" s="68" t="s">
        <v>901</v>
      </c>
      <c r="D473" s="69">
        <v>47.5</v>
      </c>
      <c r="E473" s="75">
        <f t="shared" si="10"/>
        <v>24527.100000000122</v>
      </c>
    </row>
    <row r="474" spans="1:5" ht="15" customHeight="1">
      <c r="A474" s="39" t="s">
        <v>10</v>
      </c>
      <c r="B474" s="67">
        <v>41796</v>
      </c>
      <c r="C474" s="68" t="s">
        <v>914</v>
      </c>
      <c r="D474" s="69">
        <v>55.3</v>
      </c>
      <c r="E474" s="75">
        <f t="shared" si="10"/>
        <v>24582.400000000122</v>
      </c>
    </row>
    <row r="475" spans="1:5" ht="15" customHeight="1">
      <c r="A475" s="39" t="s">
        <v>10</v>
      </c>
      <c r="B475" s="67">
        <v>41806</v>
      </c>
      <c r="C475" s="68" t="s">
        <v>914</v>
      </c>
      <c r="D475" s="69">
        <v>17.5</v>
      </c>
      <c r="E475" s="75">
        <f t="shared" si="10"/>
        <v>24599.900000000122</v>
      </c>
    </row>
    <row r="476" spans="1:5" ht="15" customHeight="1">
      <c r="A476" s="39" t="s">
        <v>10</v>
      </c>
      <c r="B476" s="67">
        <v>41806</v>
      </c>
      <c r="C476" s="68" t="s">
        <v>182</v>
      </c>
      <c r="D476" s="69">
        <v>-14.5</v>
      </c>
      <c r="E476" s="75">
        <f t="shared" si="10"/>
        <v>24585.400000000122</v>
      </c>
    </row>
    <row r="477" spans="1:5" ht="15" customHeight="1">
      <c r="A477" s="39" t="s">
        <v>10</v>
      </c>
      <c r="B477" s="67">
        <v>41806</v>
      </c>
      <c r="C477" s="68" t="s">
        <v>915</v>
      </c>
      <c r="D477" s="69">
        <v>52.75</v>
      </c>
      <c r="E477" s="75">
        <f t="shared" si="10"/>
        <v>24638.150000000122</v>
      </c>
    </row>
    <row r="478" spans="1:5" ht="15" customHeight="1">
      <c r="A478" s="39" t="s">
        <v>10</v>
      </c>
      <c r="B478" s="67">
        <v>41806</v>
      </c>
      <c r="C478" s="68" t="s">
        <v>915</v>
      </c>
      <c r="D478" s="69">
        <v>46.2</v>
      </c>
      <c r="E478" s="75">
        <f t="shared" si="10"/>
        <v>24684.350000000122</v>
      </c>
    </row>
    <row r="479" spans="1:5" ht="15" customHeight="1">
      <c r="A479" s="39" t="s">
        <v>10</v>
      </c>
      <c r="B479" s="67">
        <v>41806</v>
      </c>
      <c r="C479" s="68" t="s">
        <v>686</v>
      </c>
      <c r="D479" s="69">
        <v>16.079999999999998</v>
      </c>
      <c r="E479" s="75">
        <f t="shared" si="10"/>
        <v>24700.430000000124</v>
      </c>
    </row>
    <row r="480" spans="1:5" ht="15" customHeight="1">
      <c r="A480" s="39" t="s">
        <v>10</v>
      </c>
      <c r="B480" s="67">
        <v>41806</v>
      </c>
      <c r="C480" s="68" t="s">
        <v>916</v>
      </c>
      <c r="D480" s="69">
        <v>76.2</v>
      </c>
      <c r="E480" s="75">
        <f t="shared" si="10"/>
        <v>24776.630000000125</v>
      </c>
    </row>
    <row r="481" spans="1:5" ht="15" customHeight="1">
      <c r="A481" s="39" t="s">
        <v>10</v>
      </c>
      <c r="B481" s="67">
        <v>41806</v>
      </c>
      <c r="C481" s="68" t="s">
        <v>686</v>
      </c>
      <c r="D481" s="69">
        <v>55.3</v>
      </c>
      <c r="E481" s="75">
        <f t="shared" si="10"/>
        <v>24831.930000000124</v>
      </c>
    </row>
    <row r="482" spans="1:5" ht="15" customHeight="1">
      <c r="A482" s="39" t="s">
        <v>10</v>
      </c>
      <c r="B482" s="67">
        <v>41806</v>
      </c>
      <c r="C482" s="68" t="s">
        <v>917</v>
      </c>
      <c r="D482" s="69">
        <v>76.2</v>
      </c>
      <c r="E482" s="75">
        <f t="shared" si="10"/>
        <v>24908.130000000125</v>
      </c>
    </row>
    <row r="483" spans="1:5" ht="15" customHeight="1">
      <c r="A483" s="39" t="s">
        <v>10</v>
      </c>
      <c r="B483" s="67">
        <v>41806</v>
      </c>
      <c r="C483" s="68" t="s">
        <v>918</v>
      </c>
      <c r="D483" s="69">
        <v>55.3</v>
      </c>
      <c r="E483" s="75">
        <f t="shared" si="10"/>
        <v>24963.430000000124</v>
      </c>
    </row>
    <row r="484" spans="1:5" ht="15" customHeight="1">
      <c r="A484" s="39" t="s">
        <v>10</v>
      </c>
      <c r="B484" s="67">
        <v>41806</v>
      </c>
      <c r="C484" s="68" t="s">
        <v>919</v>
      </c>
      <c r="D484" s="69">
        <v>47.5</v>
      </c>
      <c r="E484" s="75">
        <f t="shared" si="10"/>
        <v>25010.930000000124</v>
      </c>
    </row>
    <row r="485" spans="1:5" ht="15" customHeight="1">
      <c r="A485" s="39" t="s">
        <v>10</v>
      </c>
      <c r="B485" s="67">
        <v>41806</v>
      </c>
      <c r="C485" s="68" t="s">
        <v>920</v>
      </c>
      <c r="D485" s="69">
        <v>-56</v>
      </c>
      <c r="E485" s="75">
        <f t="shared" si="10"/>
        <v>24954.930000000124</v>
      </c>
    </row>
    <row r="486" spans="1:5" ht="15" customHeight="1">
      <c r="A486" s="39" t="s">
        <v>10</v>
      </c>
      <c r="B486" s="67">
        <v>41806</v>
      </c>
      <c r="C486" s="68" t="s">
        <v>920</v>
      </c>
      <c r="D486" s="69">
        <v>-36</v>
      </c>
      <c r="E486" s="75">
        <f t="shared" si="10"/>
        <v>24918.930000000124</v>
      </c>
    </row>
    <row r="487" spans="1:5" ht="15" customHeight="1">
      <c r="A487" s="39" t="s">
        <v>10</v>
      </c>
      <c r="B487" s="67">
        <v>41806</v>
      </c>
      <c r="C487" s="68" t="s">
        <v>921</v>
      </c>
      <c r="D487" s="69">
        <v>52.75</v>
      </c>
      <c r="E487" s="75">
        <f t="shared" si="10"/>
        <v>24971.680000000124</v>
      </c>
    </row>
    <row r="488" spans="1:5" ht="15" customHeight="1">
      <c r="A488" s="39" t="s">
        <v>10</v>
      </c>
      <c r="B488" s="67">
        <v>41796</v>
      </c>
      <c r="C488" s="68" t="s">
        <v>922</v>
      </c>
      <c r="D488" s="69">
        <v>22.75</v>
      </c>
      <c r="E488" s="75">
        <f t="shared" si="10"/>
        <v>24994.430000000124</v>
      </c>
    </row>
    <row r="489" spans="1:5" ht="15" customHeight="1">
      <c r="A489" s="39" t="s">
        <v>10</v>
      </c>
      <c r="B489" s="67">
        <v>41806</v>
      </c>
      <c r="C489" s="68" t="s">
        <v>923</v>
      </c>
      <c r="D489" s="69">
        <v>76.2</v>
      </c>
      <c r="E489" s="75">
        <f t="shared" si="10"/>
        <v>25070.630000000125</v>
      </c>
    </row>
    <row r="490" spans="1:5" ht="15" customHeight="1">
      <c r="A490" s="39" t="s">
        <v>10</v>
      </c>
      <c r="B490" s="67">
        <v>41806</v>
      </c>
      <c r="C490" s="68" t="s">
        <v>924</v>
      </c>
      <c r="D490" s="69">
        <v>25.3</v>
      </c>
      <c r="E490" s="75">
        <f t="shared" si="10"/>
        <v>25095.930000000124</v>
      </c>
    </row>
    <row r="491" spans="1:5" ht="15" customHeight="1">
      <c r="A491" s="39" t="s">
        <v>10</v>
      </c>
      <c r="B491" s="67">
        <v>41806</v>
      </c>
      <c r="C491" s="68" t="s">
        <v>925</v>
      </c>
      <c r="D491" s="69">
        <v>101.15</v>
      </c>
      <c r="E491" s="75">
        <f t="shared" si="10"/>
        <v>25197.080000000125</v>
      </c>
    </row>
    <row r="492" spans="1:5" ht="15" customHeight="1">
      <c r="A492" s="39" t="s">
        <v>10</v>
      </c>
      <c r="B492" s="67">
        <v>41806</v>
      </c>
      <c r="C492" s="68" t="s">
        <v>926</v>
      </c>
      <c r="D492" s="69">
        <v>23.75</v>
      </c>
      <c r="E492" s="75">
        <f t="shared" si="10"/>
        <v>25220.830000000125</v>
      </c>
    </row>
    <row r="493" spans="1:5" ht="15" customHeight="1">
      <c r="A493" s="39" t="s">
        <v>10</v>
      </c>
      <c r="B493" s="67">
        <v>41806</v>
      </c>
      <c r="C493" s="68" t="s">
        <v>927</v>
      </c>
      <c r="D493" s="69">
        <v>25.3</v>
      </c>
      <c r="E493" s="75">
        <f t="shared" si="10"/>
        <v>25246.130000000125</v>
      </c>
    </row>
    <row r="494" spans="1:5" ht="15" customHeight="1">
      <c r="A494" s="39" t="s">
        <v>10</v>
      </c>
      <c r="B494" s="67">
        <v>41806</v>
      </c>
      <c r="C494" s="68" t="s">
        <v>928</v>
      </c>
      <c r="D494" s="69">
        <v>76.2</v>
      </c>
      <c r="E494" s="75">
        <f t="shared" si="10"/>
        <v>25322.330000000125</v>
      </c>
    </row>
    <row r="495" spans="1:5" ht="15" customHeight="1">
      <c r="A495" s="39" t="s">
        <v>10</v>
      </c>
      <c r="B495" s="67">
        <v>41806</v>
      </c>
      <c r="C495" s="68" t="s">
        <v>929</v>
      </c>
      <c r="D495" s="69">
        <v>77.33</v>
      </c>
      <c r="E495" s="75">
        <f t="shared" si="10"/>
        <v>25399.660000000127</v>
      </c>
    </row>
    <row r="496" spans="1:5" ht="15" customHeight="1">
      <c r="A496" s="39" t="s">
        <v>10</v>
      </c>
      <c r="B496" s="67">
        <v>41806</v>
      </c>
      <c r="C496" s="68" t="s">
        <v>930</v>
      </c>
      <c r="D496" s="69">
        <v>52.75</v>
      </c>
      <c r="E496" s="75">
        <f t="shared" si="10"/>
        <v>25452.410000000127</v>
      </c>
    </row>
    <row r="497" spans="1:5" ht="15" customHeight="1">
      <c r="A497" s="39" t="s">
        <v>10</v>
      </c>
      <c r="B497" s="67">
        <v>41806</v>
      </c>
      <c r="C497" s="68" t="s">
        <v>931</v>
      </c>
      <c r="D497" s="69">
        <v>77.33</v>
      </c>
      <c r="E497" s="75">
        <f t="shared" si="10"/>
        <v>25529.740000000129</v>
      </c>
    </row>
    <row r="498" spans="1:5" ht="15" customHeight="1">
      <c r="A498" s="39" t="s">
        <v>10</v>
      </c>
      <c r="B498" s="67">
        <v>41806</v>
      </c>
      <c r="C498" s="68" t="s">
        <v>932</v>
      </c>
      <c r="D498" s="69">
        <v>22.75</v>
      </c>
      <c r="E498" s="75">
        <f t="shared" si="10"/>
        <v>25552.490000000129</v>
      </c>
    </row>
    <row r="499" spans="1:5" ht="15" customHeight="1">
      <c r="A499" s="39" t="s">
        <v>10</v>
      </c>
      <c r="B499" s="67">
        <v>41806</v>
      </c>
      <c r="C499" s="68" t="s">
        <v>933</v>
      </c>
      <c r="D499" s="69">
        <v>22.75</v>
      </c>
      <c r="E499" s="75">
        <f t="shared" si="10"/>
        <v>25575.240000000129</v>
      </c>
    </row>
    <row r="500" spans="1:5" ht="15" customHeight="1">
      <c r="A500" s="39" t="s">
        <v>10</v>
      </c>
      <c r="B500" s="67">
        <v>41806</v>
      </c>
      <c r="C500" s="68" t="s">
        <v>934</v>
      </c>
      <c r="D500" s="69">
        <v>26.38</v>
      </c>
      <c r="E500" s="75">
        <f t="shared" si="10"/>
        <v>25601.62000000013</v>
      </c>
    </row>
    <row r="501" spans="1:5" ht="15" customHeight="1">
      <c r="A501" s="39" t="s">
        <v>10</v>
      </c>
      <c r="B501" s="67">
        <v>41806</v>
      </c>
      <c r="C501" s="68" t="s">
        <v>935</v>
      </c>
      <c r="D501" s="69">
        <v>52.75</v>
      </c>
      <c r="E501" s="75">
        <f t="shared" si="10"/>
        <v>25654.37000000013</v>
      </c>
    </row>
    <row r="502" spans="1:5" ht="15" customHeight="1">
      <c r="A502" s="39" t="s">
        <v>10</v>
      </c>
      <c r="B502" s="67">
        <v>41806</v>
      </c>
      <c r="C502" s="68" t="s">
        <v>936</v>
      </c>
      <c r="D502" s="69">
        <v>52.75</v>
      </c>
      <c r="E502" s="75">
        <f t="shared" si="10"/>
        <v>25707.12000000013</v>
      </c>
    </row>
    <row r="503" spans="1:5" ht="15" customHeight="1">
      <c r="A503" s="39" t="s">
        <v>10</v>
      </c>
      <c r="B503" s="67">
        <v>41806</v>
      </c>
      <c r="C503" s="68" t="s">
        <v>937</v>
      </c>
      <c r="D503" s="69">
        <v>46.2</v>
      </c>
      <c r="E503" s="75">
        <f t="shared" si="10"/>
        <v>25753.320000000131</v>
      </c>
    </row>
    <row r="504" spans="1:5" ht="15" customHeight="1">
      <c r="A504" s="39" t="s">
        <v>10</v>
      </c>
      <c r="B504" s="67">
        <v>41806</v>
      </c>
      <c r="C504" s="68" t="s">
        <v>938</v>
      </c>
      <c r="D504" s="69">
        <v>131.15</v>
      </c>
      <c r="E504" s="75">
        <f t="shared" si="10"/>
        <v>25884.470000000132</v>
      </c>
    </row>
    <row r="505" spans="1:5" ht="15" customHeight="1">
      <c r="A505" s="39" t="s">
        <v>10</v>
      </c>
      <c r="B505" s="67">
        <v>41806</v>
      </c>
      <c r="C505" s="68" t="s">
        <v>939</v>
      </c>
      <c r="D505" s="69">
        <v>76.2</v>
      </c>
      <c r="E505" s="75">
        <f t="shared" ref="E505:E568" si="11">E504+D505</f>
        <v>25960.670000000133</v>
      </c>
    </row>
    <row r="506" spans="1:5" ht="15" customHeight="1">
      <c r="A506" s="39" t="s">
        <v>10</v>
      </c>
      <c r="B506" s="67">
        <v>41806</v>
      </c>
      <c r="C506" s="68" t="s">
        <v>940</v>
      </c>
      <c r="D506" s="69">
        <v>76.2</v>
      </c>
      <c r="E506" s="75">
        <f t="shared" si="11"/>
        <v>26036.870000000134</v>
      </c>
    </row>
    <row r="507" spans="1:5" ht="15" customHeight="1">
      <c r="A507" s="39" t="s">
        <v>10</v>
      </c>
      <c r="B507" s="67">
        <v>41806</v>
      </c>
      <c r="C507" s="68" t="s">
        <v>941</v>
      </c>
      <c r="D507" s="69">
        <v>47.5</v>
      </c>
      <c r="E507" s="75">
        <f t="shared" si="11"/>
        <v>26084.370000000134</v>
      </c>
    </row>
    <row r="508" spans="1:5" ht="15" customHeight="1">
      <c r="A508" s="39" t="s">
        <v>10</v>
      </c>
      <c r="B508" s="67">
        <v>41806</v>
      </c>
      <c r="C508" s="68" t="s">
        <v>942</v>
      </c>
      <c r="D508" s="69">
        <v>22.78</v>
      </c>
      <c r="E508" s="75">
        <f t="shared" si="11"/>
        <v>26107.150000000132</v>
      </c>
    </row>
    <row r="509" spans="1:5" ht="15" customHeight="1">
      <c r="A509" s="39" t="s">
        <v>10</v>
      </c>
      <c r="B509" s="67">
        <v>41806</v>
      </c>
      <c r="C509" s="68" t="s">
        <v>943</v>
      </c>
      <c r="D509" s="69">
        <v>52.75</v>
      </c>
      <c r="E509" s="75">
        <f t="shared" si="11"/>
        <v>26159.900000000132</v>
      </c>
    </row>
    <row r="510" spans="1:5" ht="15" customHeight="1">
      <c r="A510" s="39" t="s">
        <v>10</v>
      </c>
      <c r="B510" s="67">
        <v>41806</v>
      </c>
      <c r="C510" s="68" t="s">
        <v>944</v>
      </c>
      <c r="D510" s="69">
        <v>26.38</v>
      </c>
      <c r="E510" s="75">
        <f t="shared" si="11"/>
        <v>26186.280000000133</v>
      </c>
    </row>
    <row r="511" spans="1:5" ht="15" customHeight="1">
      <c r="A511" s="39" t="s">
        <v>10</v>
      </c>
      <c r="B511" s="67">
        <v>41806</v>
      </c>
      <c r="C511" s="68" t="s">
        <v>945</v>
      </c>
      <c r="D511" s="69">
        <v>22.75</v>
      </c>
      <c r="E511" s="75">
        <f t="shared" si="11"/>
        <v>26209.030000000133</v>
      </c>
    </row>
    <row r="512" spans="1:5" ht="15" customHeight="1">
      <c r="A512" s="39" t="s">
        <v>10</v>
      </c>
      <c r="B512" s="67">
        <v>41806</v>
      </c>
      <c r="C512" s="68" t="s">
        <v>946</v>
      </c>
      <c r="D512" s="69">
        <v>25.3</v>
      </c>
      <c r="E512" s="75">
        <f t="shared" si="11"/>
        <v>26234.330000000133</v>
      </c>
    </row>
    <row r="513" spans="1:5" ht="15" customHeight="1">
      <c r="A513" s="39" t="s">
        <v>10</v>
      </c>
      <c r="B513" s="67">
        <v>41807</v>
      </c>
      <c r="C513" s="68" t="s">
        <v>947</v>
      </c>
      <c r="D513" s="69">
        <v>12.65</v>
      </c>
      <c r="E513" s="75">
        <f t="shared" si="11"/>
        <v>26246.980000000134</v>
      </c>
    </row>
    <row r="514" spans="1:5" ht="15" customHeight="1">
      <c r="A514" s="39" t="s">
        <v>10</v>
      </c>
      <c r="B514" s="67">
        <v>41807</v>
      </c>
      <c r="C514" s="68" t="s">
        <v>948</v>
      </c>
      <c r="D514" s="69">
        <v>154.65</v>
      </c>
      <c r="E514" s="75">
        <f t="shared" si="11"/>
        <v>26401.630000000136</v>
      </c>
    </row>
    <row r="515" spans="1:5" ht="15" customHeight="1">
      <c r="A515" s="39" t="s">
        <v>10</v>
      </c>
      <c r="B515" s="67">
        <v>41807</v>
      </c>
      <c r="C515" s="68" t="s">
        <v>949</v>
      </c>
      <c r="D515" s="69">
        <v>26.38</v>
      </c>
      <c r="E515" s="75">
        <f t="shared" si="11"/>
        <v>26428.010000000137</v>
      </c>
    </row>
    <row r="516" spans="1:5" ht="15" customHeight="1">
      <c r="A516" s="39" t="s">
        <v>10</v>
      </c>
      <c r="B516" s="67">
        <v>41807</v>
      </c>
      <c r="C516" s="68" t="s">
        <v>949</v>
      </c>
      <c r="D516" s="69">
        <v>39.700000000000003</v>
      </c>
      <c r="E516" s="75">
        <f t="shared" si="11"/>
        <v>26467.710000000137</v>
      </c>
    </row>
    <row r="517" spans="1:5" ht="15" customHeight="1">
      <c r="A517" s="39" t="s">
        <v>10</v>
      </c>
      <c r="B517" s="67">
        <v>41807</v>
      </c>
      <c r="C517" s="68" t="s">
        <v>950</v>
      </c>
      <c r="D517" s="69">
        <v>52.75</v>
      </c>
      <c r="E517" s="75">
        <f t="shared" si="11"/>
        <v>26520.460000000137</v>
      </c>
    </row>
    <row r="518" spans="1:5" ht="15" customHeight="1">
      <c r="A518" s="39" t="s">
        <v>10</v>
      </c>
      <c r="B518" s="67">
        <v>41807</v>
      </c>
      <c r="C518" s="68" t="s">
        <v>951</v>
      </c>
      <c r="D518" s="69">
        <v>55.3</v>
      </c>
      <c r="E518" s="75">
        <f t="shared" si="11"/>
        <v>26575.760000000137</v>
      </c>
    </row>
    <row r="519" spans="1:5" ht="15" customHeight="1">
      <c r="A519" s="39" t="s">
        <v>10</v>
      </c>
      <c r="B519" s="67">
        <v>41807</v>
      </c>
      <c r="C519" s="68" t="s">
        <v>952</v>
      </c>
      <c r="D519" s="69">
        <v>52.75</v>
      </c>
      <c r="E519" s="75">
        <f t="shared" si="11"/>
        <v>26628.510000000137</v>
      </c>
    </row>
    <row r="520" spans="1:5" ht="15" customHeight="1">
      <c r="A520" s="39" t="s">
        <v>10</v>
      </c>
      <c r="B520" s="67">
        <v>41807</v>
      </c>
      <c r="C520" s="68" t="s">
        <v>953</v>
      </c>
      <c r="D520" s="69">
        <v>76.2</v>
      </c>
      <c r="E520" s="75">
        <f t="shared" si="11"/>
        <v>26704.710000000137</v>
      </c>
    </row>
    <row r="521" spans="1:5" ht="15" customHeight="1">
      <c r="A521" s="39" t="s">
        <v>10</v>
      </c>
      <c r="B521" s="67">
        <v>41807</v>
      </c>
      <c r="C521" s="68" t="s">
        <v>953</v>
      </c>
      <c r="D521" s="69">
        <v>22.75</v>
      </c>
      <c r="E521" s="75">
        <f t="shared" si="11"/>
        <v>26727.460000000137</v>
      </c>
    </row>
    <row r="522" spans="1:5" ht="15" customHeight="1">
      <c r="A522" s="39" t="s">
        <v>10</v>
      </c>
      <c r="B522" s="67">
        <v>41807</v>
      </c>
      <c r="C522" s="68" t="s">
        <v>954</v>
      </c>
      <c r="D522" s="69">
        <v>131.15</v>
      </c>
      <c r="E522" s="75">
        <f t="shared" si="11"/>
        <v>26858.610000000139</v>
      </c>
    </row>
    <row r="523" spans="1:5" ht="15" customHeight="1">
      <c r="A523" s="39" t="s">
        <v>10</v>
      </c>
      <c r="B523" s="67">
        <v>41807</v>
      </c>
      <c r="C523" s="68" t="s">
        <v>954</v>
      </c>
      <c r="D523" s="69">
        <v>22.75</v>
      </c>
      <c r="E523" s="75">
        <f t="shared" si="11"/>
        <v>26881.360000000139</v>
      </c>
    </row>
    <row r="524" spans="1:5" ht="15" customHeight="1">
      <c r="A524" s="39" t="s">
        <v>10</v>
      </c>
      <c r="B524" s="67">
        <v>41807</v>
      </c>
      <c r="C524" s="68" t="s">
        <v>955</v>
      </c>
      <c r="D524" s="69">
        <v>52.75</v>
      </c>
      <c r="E524" s="75">
        <f t="shared" si="11"/>
        <v>26934.110000000139</v>
      </c>
    </row>
    <row r="525" spans="1:5" ht="15" customHeight="1">
      <c r="A525" s="39" t="s">
        <v>10</v>
      </c>
      <c r="B525" s="67">
        <v>41807</v>
      </c>
      <c r="C525" s="68" t="s">
        <v>956</v>
      </c>
      <c r="D525" s="69">
        <v>25.3</v>
      </c>
      <c r="E525" s="75">
        <f t="shared" si="11"/>
        <v>26959.410000000138</v>
      </c>
    </row>
    <row r="526" spans="1:5" ht="15" customHeight="1">
      <c r="A526" s="39" t="s">
        <v>10</v>
      </c>
      <c r="B526" s="67">
        <v>41807</v>
      </c>
      <c r="C526" s="68" t="s">
        <v>957</v>
      </c>
      <c r="D526" s="69">
        <v>76.2</v>
      </c>
      <c r="E526" s="75">
        <f t="shared" si="11"/>
        <v>27035.610000000139</v>
      </c>
    </row>
    <row r="527" spans="1:5" ht="15" customHeight="1">
      <c r="A527" s="39" t="s">
        <v>10</v>
      </c>
      <c r="B527" s="67">
        <v>41807</v>
      </c>
      <c r="C527" s="68" t="s">
        <v>958</v>
      </c>
      <c r="D527" s="69">
        <v>76.2</v>
      </c>
      <c r="E527" s="75">
        <f t="shared" si="11"/>
        <v>27111.81000000014</v>
      </c>
    </row>
    <row r="528" spans="1:5" ht="15" customHeight="1">
      <c r="A528" s="39" t="s">
        <v>10</v>
      </c>
      <c r="B528" s="67">
        <v>41807</v>
      </c>
      <c r="C528" s="68" t="s">
        <v>959</v>
      </c>
      <c r="D528" s="69">
        <v>50.58</v>
      </c>
      <c r="E528" s="75">
        <f t="shared" si="11"/>
        <v>27162.390000000141</v>
      </c>
    </row>
    <row r="529" spans="1:5" ht="15" customHeight="1">
      <c r="A529" s="39" t="s">
        <v>10</v>
      </c>
      <c r="B529" s="67">
        <v>41807</v>
      </c>
      <c r="C529" s="68" t="s">
        <v>960</v>
      </c>
      <c r="D529" s="69">
        <v>23.75</v>
      </c>
      <c r="E529" s="75">
        <f t="shared" si="11"/>
        <v>27186.140000000141</v>
      </c>
    </row>
    <row r="530" spans="1:5" ht="15" customHeight="1">
      <c r="A530" s="39" t="s">
        <v>10</v>
      </c>
      <c r="B530" s="67">
        <v>41807</v>
      </c>
      <c r="C530" s="68" t="s">
        <v>961</v>
      </c>
      <c r="D530" s="69">
        <v>47.5</v>
      </c>
      <c r="E530" s="75">
        <f t="shared" si="11"/>
        <v>27233.640000000141</v>
      </c>
    </row>
    <row r="531" spans="1:5" ht="15" customHeight="1">
      <c r="A531" s="39" t="s">
        <v>10</v>
      </c>
      <c r="B531" s="67">
        <v>41807</v>
      </c>
      <c r="C531" s="68" t="s">
        <v>962</v>
      </c>
      <c r="D531" s="69">
        <v>52.75</v>
      </c>
      <c r="E531" s="75">
        <f t="shared" si="11"/>
        <v>27286.390000000141</v>
      </c>
    </row>
    <row r="532" spans="1:5" ht="15" customHeight="1">
      <c r="A532" s="39" t="s">
        <v>10</v>
      </c>
      <c r="B532" s="67">
        <v>41807</v>
      </c>
      <c r="C532" s="68" t="s">
        <v>963</v>
      </c>
      <c r="D532" s="69">
        <v>38.1</v>
      </c>
      <c r="E532" s="75">
        <f t="shared" si="11"/>
        <v>27324.49000000014</v>
      </c>
    </row>
    <row r="533" spans="1:5" ht="15" customHeight="1">
      <c r="A533" s="39" t="s">
        <v>10</v>
      </c>
      <c r="B533" s="67">
        <v>41807</v>
      </c>
      <c r="C533" s="68" t="s">
        <v>964</v>
      </c>
      <c r="D533" s="69">
        <v>77.33</v>
      </c>
      <c r="E533" s="75">
        <f t="shared" si="11"/>
        <v>27401.820000000142</v>
      </c>
    </row>
    <row r="534" spans="1:5" ht="15" customHeight="1">
      <c r="A534" s="39" t="s">
        <v>10</v>
      </c>
      <c r="B534" s="67">
        <v>41807</v>
      </c>
      <c r="C534" s="68" t="s">
        <v>965</v>
      </c>
      <c r="D534" s="69">
        <v>52.75</v>
      </c>
      <c r="E534" s="75">
        <f t="shared" si="11"/>
        <v>27454.570000000142</v>
      </c>
    </row>
    <row r="535" spans="1:5" ht="15" customHeight="1">
      <c r="A535" s="39" t="s">
        <v>10</v>
      </c>
      <c r="B535" s="67">
        <v>41807</v>
      </c>
      <c r="C535" s="68" t="s">
        <v>966</v>
      </c>
      <c r="D535" s="69">
        <v>52.75</v>
      </c>
      <c r="E535" s="75">
        <f t="shared" si="11"/>
        <v>27507.320000000142</v>
      </c>
    </row>
    <row r="536" spans="1:5" ht="15" customHeight="1">
      <c r="A536" s="39" t="s">
        <v>10</v>
      </c>
      <c r="B536" s="67">
        <v>41807</v>
      </c>
      <c r="C536" s="68" t="s">
        <v>967</v>
      </c>
      <c r="D536" s="69">
        <v>47.5</v>
      </c>
      <c r="E536" s="75">
        <f t="shared" si="11"/>
        <v>27554.820000000142</v>
      </c>
    </row>
    <row r="537" spans="1:5" ht="15" customHeight="1">
      <c r="A537" s="39" t="s">
        <v>10</v>
      </c>
      <c r="B537" s="67">
        <v>41807</v>
      </c>
      <c r="C537" s="68" t="s">
        <v>968</v>
      </c>
      <c r="D537" s="69">
        <v>55.3</v>
      </c>
      <c r="E537" s="75">
        <f t="shared" si="11"/>
        <v>27610.120000000141</v>
      </c>
    </row>
    <row r="538" spans="1:5" ht="15" customHeight="1">
      <c r="A538" s="39" t="s">
        <v>10</v>
      </c>
      <c r="B538" s="67">
        <v>41807</v>
      </c>
      <c r="C538" s="68" t="s">
        <v>969</v>
      </c>
      <c r="D538" s="69">
        <v>65.58</v>
      </c>
      <c r="E538" s="75">
        <f t="shared" si="11"/>
        <v>27675.700000000143</v>
      </c>
    </row>
    <row r="539" spans="1:5" ht="15" customHeight="1">
      <c r="A539" s="39" t="s">
        <v>10</v>
      </c>
      <c r="B539" s="67">
        <v>41807</v>
      </c>
      <c r="C539" s="68" t="s">
        <v>970</v>
      </c>
      <c r="D539" s="69">
        <v>38.1</v>
      </c>
      <c r="E539" s="75">
        <f t="shared" si="11"/>
        <v>27713.800000000141</v>
      </c>
    </row>
    <row r="540" spans="1:5" ht="15" customHeight="1">
      <c r="A540" s="39" t="s">
        <v>10</v>
      </c>
      <c r="B540" s="67">
        <v>41807</v>
      </c>
      <c r="C540" s="68" t="s">
        <v>971</v>
      </c>
      <c r="D540" s="69">
        <v>26.38</v>
      </c>
      <c r="E540" s="75">
        <f t="shared" si="11"/>
        <v>27740.180000000142</v>
      </c>
    </row>
    <row r="541" spans="1:5" ht="15" customHeight="1">
      <c r="A541" s="39" t="s">
        <v>10</v>
      </c>
      <c r="B541" s="67">
        <v>41807</v>
      </c>
      <c r="C541" s="68" t="s">
        <v>972</v>
      </c>
      <c r="D541" s="69">
        <v>76.2</v>
      </c>
      <c r="E541" s="75">
        <f t="shared" si="11"/>
        <v>27816.380000000143</v>
      </c>
    </row>
    <row r="542" spans="1:5" ht="15" customHeight="1">
      <c r="A542" s="39" t="s">
        <v>10</v>
      </c>
      <c r="B542" s="67">
        <v>41807</v>
      </c>
      <c r="C542" s="68" t="s">
        <v>973</v>
      </c>
      <c r="D542" s="69">
        <v>27.65</v>
      </c>
      <c r="E542" s="75">
        <f t="shared" si="11"/>
        <v>27844.030000000144</v>
      </c>
    </row>
    <row r="543" spans="1:5" ht="15" customHeight="1">
      <c r="A543" s="39" t="s">
        <v>10</v>
      </c>
      <c r="B543" s="67">
        <v>41807</v>
      </c>
      <c r="C543" s="68" t="s">
        <v>974</v>
      </c>
      <c r="D543" s="69">
        <v>154.65</v>
      </c>
      <c r="E543" s="75">
        <f t="shared" si="11"/>
        <v>27998.680000000146</v>
      </c>
    </row>
    <row r="544" spans="1:5" ht="15" customHeight="1">
      <c r="A544" s="39" t="s">
        <v>10</v>
      </c>
      <c r="B544" s="67">
        <v>41808</v>
      </c>
      <c r="C544" s="68" t="s">
        <v>975</v>
      </c>
      <c r="D544" s="69">
        <v>47.5</v>
      </c>
      <c r="E544" s="75">
        <f t="shared" si="11"/>
        <v>28046.180000000146</v>
      </c>
    </row>
    <row r="545" spans="1:5" ht="15" customHeight="1">
      <c r="A545" s="39" t="s">
        <v>10</v>
      </c>
      <c r="B545" s="67">
        <v>41808</v>
      </c>
      <c r="C545" s="68" t="s">
        <v>975</v>
      </c>
      <c r="D545" s="69">
        <v>22.75</v>
      </c>
      <c r="E545" s="75">
        <f t="shared" si="11"/>
        <v>28068.930000000146</v>
      </c>
    </row>
    <row r="546" spans="1:5" ht="15" customHeight="1">
      <c r="A546" s="39" t="s">
        <v>10</v>
      </c>
      <c r="B546" s="67">
        <v>41808</v>
      </c>
      <c r="C546" s="68" t="s">
        <v>976</v>
      </c>
      <c r="D546" s="69">
        <v>46.2</v>
      </c>
      <c r="E546" s="75">
        <f t="shared" si="11"/>
        <v>28115.130000000147</v>
      </c>
    </row>
    <row r="547" spans="1:5" ht="15" customHeight="1">
      <c r="A547" s="39" t="s">
        <v>10</v>
      </c>
      <c r="B547" s="67">
        <v>41808</v>
      </c>
      <c r="C547" s="68" t="s">
        <v>976</v>
      </c>
      <c r="D547" s="69">
        <v>154.65</v>
      </c>
      <c r="E547" s="75">
        <f t="shared" si="11"/>
        <v>28269.780000000148</v>
      </c>
    </row>
    <row r="548" spans="1:5" ht="15" customHeight="1">
      <c r="A548" s="39" t="s">
        <v>10</v>
      </c>
      <c r="B548" s="67">
        <v>41808</v>
      </c>
      <c r="C548" s="68" t="s">
        <v>977</v>
      </c>
      <c r="D548" s="69">
        <v>131.15</v>
      </c>
      <c r="E548" s="75">
        <f t="shared" si="11"/>
        <v>28400.930000000149</v>
      </c>
    </row>
    <row r="549" spans="1:5" ht="15" customHeight="1">
      <c r="A549" s="39" t="s">
        <v>10</v>
      </c>
      <c r="B549" s="67">
        <v>41808</v>
      </c>
      <c r="C549" s="68" t="s">
        <v>977</v>
      </c>
      <c r="D549" s="69">
        <v>101.15</v>
      </c>
      <c r="E549" s="75">
        <f t="shared" si="11"/>
        <v>28502.080000000151</v>
      </c>
    </row>
    <row r="550" spans="1:5" ht="15" customHeight="1">
      <c r="A550" s="39" t="s">
        <v>10</v>
      </c>
      <c r="B550" s="67">
        <v>41808</v>
      </c>
      <c r="C550" s="68" t="s">
        <v>978</v>
      </c>
      <c r="D550" s="69">
        <v>76.2</v>
      </c>
      <c r="E550" s="75">
        <f t="shared" si="11"/>
        <v>28578.280000000152</v>
      </c>
    </row>
    <row r="551" spans="1:5" ht="15" customHeight="1">
      <c r="A551" s="39" t="s">
        <v>10</v>
      </c>
      <c r="B551" s="67">
        <v>41808</v>
      </c>
      <c r="C551" s="68" t="s">
        <v>829</v>
      </c>
      <c r="D551" s="69">
        <v>7.8</v>
      </c>
      <c r="E551" s="75">
        <f t="shared" si="11"/>
        <v>28586.080000000151</v>
      </c>
    </row>
    <row r="552" spans="1:5" ht="15" customHeight="1">
      <c r="A552" s="39" t="s">
        <v>10</v>
      </c>
      <c r="B552" s="67">
        <v>41808</v>
      </c>
      <c r="C552" s="68" t="s">
        <v>979</v>
      </c>
      <c r="D552" s="69">
        <v>65.58</v>
      </c>
      <c r="E552" s="75">
        <f t="shared" si="11"/>
        <v>28651.660000000153</v>
      </c>
    </row>
    <row r="553" spans="1:5" ht="15" customHeight="1">
      <c r="A553" s="39" t="s">
        <v>10</v>
      </c>
      <c r="B553" s="67">
        <v>41808</v>
      </c>
      <c r="C553" s="68" t="s">
        <v>979</v>
      </c>
      <c r="D553" s="69">
        <v>11.38</v>
      </c>
      <c r="E553" s="75">
        <f t="shared" si="11"/>
        <v>28663.040000000154</v>
      </c>
    </row>
    <row r="554" spans="1:5" ht="15" customHeight="1">
      <c r="A554" s="39" t="s">
        <v>10</v>
      </c>
      <c r="B554" s="67">
        <v>41808</v>
      </c>
      <c r="C554" s="68" t="s">
        <v>980</v>
      </c>
      <c r="D554" s="69">
        <v>38.1</v>
      </c>
      <c r="E554" s="75">
        <f t="shared" si="11"/>
        <v>28701.140000000152</v>
      </c>
    </row>
    <row r="555" spans="1:5" ht="15" customHeight="1">
      <c r="A555" s="39" t="s">
        <v>10</v>
      </c>
      <c r="B555" s="67">
        <v>41808</v>
      </c>
      <c r="C555" s="68" t="s">
        <v>981</v>
      </c>
      <c r="D555" s="69">
        <v>106.2</v>
      </c>
      <c r="E555" s="75">
        <f t="shared" si="11"/>
        <v>28807.340000000153</v>
      </c>
    </row>
    <row r="556" spans="1:5" ht="15" customHeight="1">
      <c r="A556" s="39" t="s">
        <v>10</v>
      </c>
      <c r="B556" s="67">
        <v>41808</v>
      </c>
      <c r="C556" s="68" t="s">
        <v>982</v>
      </c>
      <c r="D556" s="69">
        <v>52.75</v>
      </c>
      <c r="E556" s="75">
        <f t="shared" si="11"/>
        <v>28860.090000000153</v>
      </c>
    </row>
    <row r="557" spans="1:5" ht="15" customHeight="1">
      <c r="A557" s="39" t="s">
        <v>10</v>
      </c>
      <c r="B557" s="67">
        <v>41808</v>
      </c>
      <c r="C557" s="68" t="s">
        <v>983</v>
      </c>
      <c r="D557" s="69">
        <v>47.5</v>
      </c>
      <c r="E557" s="75">
        <f t="shared" si="11"/>
        <v>28907.590000000153</v>
      </c>
    </row>
    <row r="558" spans="1:5" ht="15" customHeight="1">
      <c r="A558" s="39" t="s">
        <v>10</v>
      </c>
      <c r="B558" s="67">
        <v>41808</v>
      </c>
      <c r="C558" s="68" t="s">
        <v>984</v>
      </c>
      <c r="D558" s="69">
        <v>47.5</v>
      </c>
      <c r="E558" s="75">
        <f t="shared" si="11"/>
        <v>28955.090000000153</v>
      </c>
    </row>
    <row r="559" spans="1:5" ht="15" customHeight="1">
      <c r="A559" s="39" t="s">
        <v>10</v>
      </c>
      <c r="B559" s="67">
        <v>41808</v>
      </c>
      <c r="C559" s="68" t="s">
        <v>985</v>
      </c>
      <c r="D559" s="69">
        <v>55.3</v>
      </c>
      <c r="E559" s="75">
        <f t="shared" si="11"/>
        <v>29010.390000000152</v>
      </c>
    </row>
    <row r="560" spans="1:5" ht="15" customHeight="1">
      <c r="A560" s="39" t="s">
        <v>10</v>
      </c>
      <c r="B560" s="67">
        <v>41808</v>
      </c>
      <c r="C560" s="68" t="s">
        <v>986</v>
      </c>
      <c r="D560" s="69">
        <v>65.58</v>
      </c>
      <c r="E560" s="75">
        <f t="shared" si="11"/>
        <v>29075.970000000154</v>
      </c>
    </row>
    <row r="561" spans="1:5" ht="15" customHeight="1">
      <c r="A561" s="39" t="s">
        <v>10</v>
      </c>
      <c r="B561" s="67">
        <v>41808</v>
      </c>
      <c r="C561" s="68" t="s">
        <v>987</v>
      </c>
      <c r="D561" s="69">
        <v>23.75</v>
      </c>
      <c r="E561" s="75">
        <f t="shared" si="11"/>
        <v>29099.720000000154</v>
      </c>
    </row>
    <row r="562" spans="1:5" ht="15" customHeight="1">
      <c r="A562" s="39" t="s">
        <v>10</v>
      </c>
      <c r="B562" s="67">
        <v>41808</v>
      </c>
      <c r="C562" s="68" t="s">
        <v>988</v>
      </c>
      <c r="D562" s="69">
        <v>12.65</v>
      </c>
      <c r="E562" s="75">
        <f t="shared" si="11"/>
        <v>29112.370000000155</v>
      </c>
    </row>
    <row r="563" spans="1:5" ht="15" customHeight="1">
      <c r="A563" s="39" t="s">
        <v>10</v>
      </c>
      <c r="B563" s="67">
        <v>41808</v>
      </c>
      <c r="C563" s="68" t="s">
        <v>989</v>
      </c>
      <c r="D563" s="69">
        <v>26.38</v>
      </c>
      <c r="E563" s="75">
        <f t="shared" si="11"/>
        <v>29138.750000000156</v>
      </c>
    </row>
    <row r="564" spans="1:5" ht="15" customHeight="1">
      <c r="A564" s="39" t="s">
        <v>10</v>
      </c>
      <c r="B564" s="67">
        <v>41808</v>
      </c>
      <c r="C564" s="68" t="s">
        <v>990</v>
      </c>
      <c r="D564" s="69">
        <v>26.38</v>
      </c>
      <c r="E564" s="75">
        <f t="shared" si="11"/>
        <v>29165.130000000157</v>
      </c>
    </row>
    <row r="565" spans="1:5" ht="15" customHeight="1">
      <c r="A565" s="39" t="s">
        <v>10</v>
      </c>
      <c r="B565" s="67">
        <v>41808</v>
      </c>
      <c r="C565" s="68" t="s">
        <v>991</v>
      </c>
      <c r="D565" s="69">
        <v>22.75</v>
      </c>
      <c r="E565" s="75">
        <f t="shared" si="11"/>
        <v>29187.880000000157</v>
      </c>
    </row>
    <row r="566" spans="1:5" ht="15" customHeight="1">
      <c r="A566" s="39" t="s">
        <v>10</v>
      </c>
      <c r="B566" s="67">
        <v>41808</v>
      </c>
      <c r="C566" s="68" t="s">
        <v>992</v>
      </c>
      <c r="D566" s="69">
        <v>12.65</v>
      </c>
      <c r="E566" s="75">
        <f t="shared" si="11"/>
        <v>29200.530000000159</v>
      </c>
    </row>
    <row r="567" spans="1:5" ht="15" customHeight="1">
      <c r="A567" s="39" t="s">
        <v>10</v>
      </c>
      <c r="B567" s="67">
        <v>41808</v>
      </c>
      <c r="C567" s="68" t="s">
        <v>993</v>
      </c>
      <c r="D567" s="69">
        <v>76.2</v>
      </c>
      <c r="E567" s="75">
        <f t="shared" si="11"/>
        <v>29276.73000000016</v>
      </c>
    </row>
    <row r="568" spans="1:5" ht="15" customHeight="1">
      <c r="A568" s="39" t="s">
        <v>10</v>
      </c>
      <c r="B568" s="67">
        <v>41798</v>
      </c>
      <c r="C568" s="68" t="s">
        <v>994</v>
      </c>
      <c r="D568" s="69">
        <v>26.38</v>
      </c>
      <c r="E568" s="75">
        <f t="shared" si="11"/>
        <v>29303.110000000161</v>
      </c>
    </row>
    <row r="569" spans="1:5" ht="15" customHeight="1">
      <c r="A569" s="39" t="s">
        <v>10</v>
      </c>
      <c r="B569" s="67">
        <v>41808</v>
      </c>
      <c r="C569" s="68" t="s">
        <v>995</v>
      </c>
      <c r="D569" s="69">
        <v>52.75</v>
      </c>
      <c r="E569" s="75">
        <f t="shared" ref="E569:E670" si="12">E568+D569</f>
        <v>29355.860000000161</v>
      </c>
    </row>
    <row r="570" spans="1:5" ht="15" customHeight="1">
      <c r="A570" s="39" t="s">
        <v>10</v>
      </c>
      <c r="B570" s="67">
        <v>41808</v>
      </c>
      <c r="C570" s="68" t="s">
        <v>996</v>
      </c>
      <c r="D570" s="69">
        <v>22.75</v>
      </c>
      <c r="E570" s="75">
        <f t="shared" si="12"/>
        <v>29378.610000000161</v>
      </c>
    </row>
    <row r="571" spans="1:5" ht="15" customHeight="1">
      <c r="A571" s="39" t="s">
        <v>10</v>
      </c>
      <c r="B571" s="67">
        <v>41808</v>
      </c>
      <c r="C571" s="68" t="s">
        <v>997</v>
      </c>
      <c r="D571" s="69">
        <v>76.2</v>
      </c>
      <c r="E571" s="75">
        <f t="shared" si="12"/>
        <v>29454.810000000161</v>
      </c>
    </row>
    <row r="572" spans="1:5" ht="15" customHeight="1">
      <c r="A572" s="39" t="s">
        <v>10</v>
      </c>
      <c r="B572" s="67">
        <v>41808</v>
      </c>
      <c r="C572" s="68" t="s">
        <v>998</v>
      </c>
      <c r="D572" s="69">
        <v>154.65</v>
      </c>
      <c r="E572" s="75">
        <f t="shared" si="12"/>
        <v>29609.460000000163</v>
      </c>
    </row>
    <row r="573" spans="1:5" ht="15" customHeight="1">
      <c r="A573" s="39" t="s">
        <v>10</v>
      </c>
      <c r="B573" s="67">
        <v>41808</v>
      </c>
      <c r="C573" s="68" t="s">
        <v>999</v>
      </c>
      <c r="D573" s="69">
        <v>62.32</v>
      </c>
      <c r="E573" s="75">
        <f t="shared" si="12"/>
        <v>29671.780000000163</v>
      </c>
    </row>
    <row r="574" spans="1:5" ht="15" customHeight="1">
      <c r="A574" s="39" t="s">
        <v>10</v>
      </c>
      <c r="B574" s="67">
        <v>41808</v>
      </c>
      <c r="C574" s="68" t="s">
        <v>1000</v>
      </c>
      <c r="D574" s="69">
        <v>52.75</v>
      </c>
      <c r="E574" s="75">
        <f t="shared" si="12"/>
        <v>29724.530000000163</v>
      </c>
    </row>
    <row r="575" spans="1:5" ht="15" customHeight="1">
      <c r="A575" s="39" t="s">
        <v>10</v>
      </c>
      <c r="B575" s="67">
        <v>41808</v>
      </c>
      <c r="C575" s="68" t="s">
        <v>1001</v>
      </c>
      <c r="D575" s="69">
        <v>154.65</v>
      </c>
      <c r="E575" s="75">
        <f t="shared" si="12"/>
        <v>29879.180000000164</v>
      </c>
    </row>
    <row r="576" spans="1:5" ht="15" customHeight="1">
      <c r="A576" s="39" t="s">
        <v>10</v>
      </c>
      <c r="B576" s="67">
        <v>41808</v>
      </c>
      <c r="C576" s="68" t="s">
        <v>1002</v>
      </c>
      <c r="D576" s="69">
        <v>22.75</v>
      </c>
      <c r="E576" s="75">
        <f t="shared" si="12"/>
        <v>29901.930000000164</v>
      </c>
    </row>
    <row r="577" spans="1:5" ht="15" customHeight="1">
      <c r="A577" s="39" t="s">
        <v>10</v>
      </c>
      <c r="B577" s="67">
        <v>41808</v>
      </c>
      <c r="C577" s="68" t="s">
        <v>1003</v>
      </c>
      <c r="D577" s="69">
        <v>76.2</v>
      </c>
      <c r="E577" s="75">
        <f t="shared" si="12"/>
        <v>29978.130000000165</v>
      </c>
    </row>
    <row r="578" spans="1:5" ht="15" customHeight="1">
      <c r="A578" s="39" t="s">
        <v>10</v>
      </c>
      <c r="B578" s="67">
        <v>41808</v>
      </c>
      <c r="C578" s="68" t="s">
        <v>1004</v>
      </c>
      <c r="D578" s="69">
        <v>12.65</v>
      </c>
      <c r="E578" s="75">
        <f t="shared" si="12"/>
        <v>29990.780000000166</v>
      </c>
    </row>
    <row r="579" spans="1:5" ht="15" customHeight="1">
      <c r="A579" s="39" t="s">
        <v>10</v>
      </c>
      <c r="B579" s="67">
        <v>41808</v>
      </c>
      <c r="C579" s="68" t="s">
        <v>1005</v>
      </c>
      <c r="D579" s="69">
        <v>154.65</v>
      </c>
      <c r="E579" s="75">
        <f t="shared" si="12"/>
        <v>30145.430000000168</v>
      </c>
    </row>
    <row r="580" spans="1:5" ht="15" customHeight="1">
      <c r="A580" s="39" t="s">
        <v>10</v>
      </c>
      <c r="B580" s="67">
        <v>41808</v>
      </c>
      <c r="C580" s="68" t="s">
        <v>1006</v>
      </c>
      <c r="D580" s="69">
        <v>52.75</v>
      </c>
      <c r="E580" s="75">
        <f t="shared" si="12"/>
        <v>30198.180000000168</v>
      </c>
    </row>
    <row r="581" spans="1:5" ht="15" customHeight="1">
      <c r="A581" s="39" t="s">
        <v>10</v>
      </c>
      <c r="B581" s="67">
        <v>41808</v>
      </c>
      <c r="C581" s="68" t="s">
        <v>1007</v>
      </c>
      <c r="D581" s="69">
        <v>76.2</v>
      </c>
      <c r="E581" s="75">
        <f t="shared" si="12"/>
        <v>30274.380000000168</v>
      </c>
    </row>
    <row r="582" spans="1:5" ht="15" customHeight="1">
      <c r="A582" s="39" t="s">
        <v>10</v>
      </c>
      <c r="B582" s="67">
        <v>41808</v>
      </c>
      <c r="C582" s="68" t="s">
        <v>1008</v>
      </c>
      <c r="D582" s="69">
        <v>38.1</v>
      </c>
      <c r="E582" s="75">
        <f t="shared" si="12"/>
        <v>30312.480000000167</v>
      </c>
    </row>
    <row r="583" spans="1:5" ht="15" customHeight="1">
      <c r="A583" s="39" t="s">
        <v>10</v>
      </c>
      <c r="B583" s="67">
        <v>41808</v>
      </c>
      <c r="C583" s="68" t="s">
        <v>1009</v>
      </c>
      <c r="D583" s="69">
        <v>131.15</v>
      </c>
      <c r="E583" s="75">
        <f t="shared" si="12"/>
        <v>30443.630000000168</v>
      </c>
    </row>
    <row r="584" spans="1:5" ht="15" customHeight="1">
      <c r="A584" s="39" t="s">
        <v>10</v>
      </c>
      <c r="B584" s="67">
        <v>41808</v>
      </c>
      <c r="C584" s="68" t="s">
        <v>1010</v>
      </c>
      <c r="D584" s="69">
        <v>22.75</v>
      </c>
      <c r="E584" s="75">
        <f t="shared" si="12"/>
        <v>30466.380000000168</v>
      </c>
    </row>
    <row r="585" spans="1:5" ht="15" customHeight="1">
      <c r="A585" s="39" t="s">
        <v>10</v>
      </c>
      <c r="B585" s="67">
        <v>41808</v>
      </c>
      <c r="C585" s="68" t="s">
        <v>1011</v>
      </c>
      <c r="D585" s="69">
        <v>55.3</v>
      </c>
      <c r="E585" s="75">
        <f t="shared" si="12"/>
        <v>30521.680000000168</v>
      </c>
    </row>
    <row r="586" spans="1:5" ht="15" customHeight="1">
      <c r="A586" s="39" t="s">
        <v>10</v>
      </c>
      <c r="B586" s="67">
        <v>41808</v>
      </c>
      <c r="C586" s="68" t="s">
        <v>1012</v>
      </c>
      <c r="D586" s="69">
        <v>77.33</v>
      </c>
      <c r="E586" s="75">
        <f t="shared" si="12"/>
        <v>30599.010000000169</v>
      </c>
    </row>
    <row r="587" spans="1:5" ht="15" customHeight="1">
      <c r="A587" s="39" t="s">
        <v>10</v>
      </c>
      <c r="B587" s="67">
        <v>41808</v>
      </c>
      <c r="C587" s="68" t="s">
        <v>1013</v>
      </c>
      <c r="D587" s="69">
        <v>25.3</v>
      </c>
      <c r="E587" s="75">
        <f t="shared" si="12"/>
        <v>30624.310000000169</v>
      </c>
    </row>
    <row r="588" spans="1:5" ht="15" customHeight="1">
      <c r="A588" s="39" t="s">
        <v>10</v>
      </c>
      <c r="B588" s="67">
        <v>41809</v>
      </c>
      <c r="C588" s="68" t="s">
        <v>1036</v>
      </c>
      <c r="D588" s="69">
        <v>124.65</v>
      </c>
      <c r="E588" s="75">
        <f t="shared" si="12"/>
        <v>30748.96000000017</v>
      </c>
    </row>
    <row r="589" spans="1:5" ht="15" customHeight="1">
      <c r="A589" s="39" t="s">
        <v>10</v>
      </c>
      <c r="B589" s="67">
        <v>41809</v>
      </c>
      <c r="C589" s="68" t="s">
        <v>1037</v>
      </c>
      <c r="D589" s="69">
        <v>52.75</v>
      </c>
      <c r="E589" s="75">
        <f t="shared" si="12"/>
        <v>30801.71000000017</v>
      </c>
    </row>
    <row r="590" spans="1:5" ht="15" customHeight="1">
      <c r="A590" s="39" t="s">
        <v>10</v>
      </c>
      <c r="B590" s="67">
        <v>41809</v>
      </c>
      <c r="C590" s="68" t="s">
        <v>1038</v>
      </c>
      <c r="D590" s="69">
        <v>77.33</v>
      </c>
      <c r="E590" s="75">
        <f t="shared" si="12"/>
        <v>30879.040000000172</v>
      </c>
    </row>
    <row r="591" spans="1:5" ht="15" customHeight="1">
      <c r="A591" s="39" t="s">
        <v>10</v>
      </c>
      <c r="B591" s="67">
        <v>41809</v>
      </c>
      <c r="C591" s="68" t="s">
        <v>1039</v>
      </c>
      <c r="D591" s="69">
        <v>22.75</v>
      </c>
      <c r="E591" s="75">
        <f t="shared" si="12"/>
        <v>30901.790000000172</v>
      </c>
    </row>
    <row r="592" spans="1:5" ht="15" customHeight="1">
      <c r="A592" s="39" t="s">
        <v>10</v>
      </c>
      <c r="B592" s="67">
        <v>41809</v>
      </c>
      <c r="C592" s="68" t="s">
        <v>1040</v>
      </c>
      <c r="D592" s="69">
        <v>68.88</v>
      </c>
      <c r="E592" s="75">
        <f t="shared" si="12"/>
        <v>30970.670000000173</v>
      </c>
    </row>
    <row r="593" spans="1:5" ht="15" customHeight="1">
      <c r="A593" s="39" t="s">
        <v>10</v>
      </c>
      <c r="B593" s="67">
        <v>41809</v>
      </c>
      <c r="C593" s="68" t="s">
        <v>1041</v>
      </c>
      <c r="D593" s="69">
        <v>52.75</v>
      </c>
      <c r="E593" s="75">
        <f t="shared" si="12"/>
        <v>31023.420000000173</v>
      </c>
    </row>
    <row r="594" spans="1:5" ht="15" customHeight="1">
      <c r="A594" s="39" t="s">
        <v>10</v>
      </c>
      <c r="B594" s="67">
        <v>41809</v>
      </c>
      <c r="C594" s="68" t="s">
        <v>1042</v>
      </c>
      <c r="D594" s="69">
        <v>77.33</v>
      </c>
      <c r="E594" s="75">
        <f t="shared" si="12"/>
        <v>31100.750000000175</v>
      </c>
    </row>
    <row r="595" spans="1:5" ht="15" customHeight="1">
      <c r="A595" s="39" t="s">
        <v>10</v>
      </c>
      <c r="B595" s="67">
        <v>41809</v>
      </c>
      <c r="C595" s="68" t="s">
        <v>1043</v>
      </c>
      <c r="D595" s="69">
        <v>25.3</v>
      </c>
      <c r="E595" s="75">
        <f t="shared" si="12"/>
        <v>31126.050000000174</v>
      </c>
    </row>
    <row r="596" spans="1:5" ht="15" customHeight="1">
      <c r="A596" s="39" t="s">
        <v>10</v>
      </c>
      <c r="B596" s="67">
        <v>41809</v>
      </c>
      <c r="C596" s="68" t="s">
        <v>1044</v>
      </c>
      <c r="D596" s="69">
        <v>65.58</v>
      </c>
      <c r="E596" s="75">
        <f t="shared" si="12"/>
        <v>31191.630000000176</v>
      </c>
    </row>
    <row r="597" spans="1:5" ht="15" customHeight="1">
      <c r="A597" s="39" t="s">
        <v>10</v>
      </c>
      <c r="B597" s="67">
        <v>41809</v>
      </c>
      <c r="C597" s="68" t="s">
        <v>1045</v>
      </c>
      <c r="D597" s="69">
        <v>62.33</v>
      </c>
      <c r="E597" s="75">
        <f t="shared" si="12"/>
        <v>31253.960000000177</v>
      </c>
    </row>
    <row r="598" spans="1:5" ht="15" customHeight="1">
      <c r="A598" s="39" t="s">
        <v>10</v>
      </c>
      <c r="B598" s="67">
        <v>41809</v>
      </c>
      <c r="C598" s="68" t="s">
        <v>1046</v>
      </c>
      <c r="D598" s="69">
        <v>8.75</v>
      </c>
      <c r="E598" s="75">
        <f t="shared" si="12"/>
        <v>31262.710000000177</v>
      </c>
    </row>
    <row r="599" spans="1:5" ht="15" customHeight="1">
      <c r="A599" s="39" t="s">
        <v>10</v>
      </c>
      <c r="B599" s="67">
        <v>41809</v>
      </c>
      <c r="C599" s="68" t="s">
        <v>1047</v>
      </c>
      <c r="D599" s="69">
        <v>128.55000000000001</v>
      </c>
      <c r="E599" s="75">
        <f t="shared" si="12"/>
        <v>31391.260000000177</v>
      </c>
    </row>
    <row r="600" spans="1:5" ht="15" customHeight="1">
      <c r="A600" s="39" t="s">
        <v>10</v>
      </c>
      <c r="B600" s="67">
        <v>41809</v>
      </c>
      <c r="C600" s="68" t="s">
        <v>1048</v>
      </c>
      <c r="D600" s="69">
        <v>131.15</v>
      </c>
      <c r="E600" s="75">
        <f t="shared" si="12"/>
        <v>31522.410000000178</v>
      </c>
    </row>
    <row r="601" spans="1:5" ht="15" customHeight="1">
      <c r="A601" s="39" t="s">
        <v>10</v>
      </c>
      <c r="B601" s="67">
        <v>41809</v>
      </c>
      <c r="C601" s="68" t="s">
        <v>1049</v>
      </c>
      <c r="D601" s="69">
        <v>62.33</v>
      </c>
      <c r="E601" s="75">
        <f t="shared" si="12"/>
        <v>31584.74000000018</v>
      </c>
    </row>
    <row r="602" spans="1:5" ht="15" customHeight="1">
      <c r="A602" s="39" t="s">
        <v>10</v>
      </c>
      <c r="B602" s="67">
        <v>41809</v>
      </c>
      <c r="C602" s="68" t="s">
        <v>1050</v>
      </c>
      <c r="D602" s="69">
        <v>62.33</v>
      </c>
      <c r="E602" s="75">
        <f t="shared" si="12"/>
        <v>31647.070000000182</v>
      </c>
    </row>
    <row r="603" spans="1:5" ht="15" customHeight="1">
      <c r="A603" s="39" t="s">
        <v>10</v>
      </c>
      <c r="B603" s="67">
        <v>41809</v>
      </c>
      <c r="C603" s="68" t="s">
        <v>1051</v>
      </c>
      <c r="D603" s="69">
        <v>76.2</v>
      </c>
      <c r="E603" s="75">
        <f t="shared" si="12"/>
        <v>31723.270000000182</v>
      </c>
    </row>
    <row r="604" spans="1:5" ht="15" customHeight="1">
      <c r="A604" s="39" t="s">
        <v>10</v>
      </c>
      <c r="B604" s="67">
        <v>41809</v>
      </c>
      <c r="C604" s="68" t="s">
        <v>1052</v>
      </c>
      <c r="D604" s="69">
        <v>52.75</v>
      </c>
      <c r="E604" s="75">
        <f t="shared" si="12"/>
        <v>31776.020000000182</v>
      </c>
    </row>
    <row r="605" spans="1:5" ht="15" customHeight="1">
      <c r="A605" s="39" t="s">
        <v>10</v>
      </c>
      <c r="B605" s="67">
        <v>41809</v>
      </c>
      <c r="C605" s="68" t="s">
        <v>1053</v>
      </c>
      <c r="D605" s="69">
        <v>22.75</v>
      </c>
      <c r="E605" s="75">
        <f t="shared" si="12"/>
        <v>31798.770000000182</v>
      </c>
    </row>
    <row r="606" spans="1:5" ht="15" customHeight="1">
      <c r="A606" s="39" t="s">
        <v>10</v>
      </c>
      <c r="B606" s="67">
        <v>41809</v>
      </c>
      <c r="C606" s="68" t="s">
        <v>1054</v>
      </c>
      <c r="D606" s="69">
        <v>46.2</v>
      </c>
      <c r="E606" s="75">
        <f t="shared" si="12"/>
        <v>31844.970000000183</v>
      </c>
    </row>
    <row r="607" spans="1:5" ht="15" customHeight="1">
      <c r="A607" s="39" t="s">
        <v>10</v>
      </c>
      <c r="B607" s="67">
        <v>41809</v>
      </c>
      <c r="C607" s="68" t="s">
        <v>1055</v>
      </c>
      <c r="D607" s="69">
        <v>47.5</v>
      </c>
      <c r="E607" s="75">
        <f t="shared" si="12"/>
        <v>31892.470000000183</v>
      </c>
    </row>
    <row r="608" spans="1:5" ht="15" customHeight="1">
      <c r="A608" s="39" t="s">
        <v>10</v>
      </c>
      <c r="B608" s="67">
        <v>41809</v>
      </c>
      <c r="C608" s="68" t="s">
        <v>1056</v>
      </c>
      <c r="D608" s="69">
        <v>47.5</v>
      </c>
      <c r="E608" s="75">
        <f t="shared" si="12"/>
        <v>31939.970000000183</v>
      </c>
    </row>
    <row r="609" spans="1:5" ht="15" customHeight="1">
      <c r="A609" s="39" t="s">
        <v>10</v>
      </c>
      <c r="B609" s="67">
        <v>41809</v>
      </c>
      <c r="C609" s="68" t="s">
        <v>1057</v>
      </c>
      <c r="D609" s="69">
        <v>26.38</v>
      </c>
      <c r="E609" s="75">
        <f t="shared" si="12"/>
        <v>31966.350000000184</v>
      </c>
    </row>
    <row r="610" spans="1:5" ht="15" customHeight="1">
      <c r="A610" s="39" t="s">
        <v>10</v>
      </c>
      <c r="B610" s="67">
        <v>41809</v>
      </c>
      <c r="C610" s="68" t="s">
        <v>1058</v>
      </c>
      <c r="D610" s="69">
        <v>22.75</v>
      </c>
      <c r="E610" s="75">
        <f t="shared" si="12"/>
        <v>31989.100000000184</v>
      </c>
    </row>
    <row r="611" spans="1:5" ht="15" customHeight="1">
      <c r="A611" s="39" t="s">
        <v>10</v>
      </c>
      <c r="B611" s="67">
        <v>41809</v>
      </c>
      <c r="C611" s="68" t="s">
        <v>1059</v>
      </c>
      <c r="D611" s="69">
        <v>58.7</v>
      </c>
      <c r="E611" s="75">
        <f t="shared" si="12"/>
        <v>32047.800000000185</v>
      </c>
    </row>
    <row r="612" spans="1:5" ht="15" customHeight="1">
      <c r="A612" s="39" t="s">
        <v>10</v>
      </c>
      <c r="B612" s="67">
        <v>41809</v>
      </c>
      <c r="C612" s="68" t="s">
        <v>1060</v>
      </c>
      <c r="D612" s="69">
        <v>76.2</v>
      </c>
      <c r="E612" s="75">
        <f t="shared" si="12"/>
        <v>32124.000000000186</v>
      </c>
    </row>
    <row r="613" spans="1:5" ht="15" customHeight="1">
      <c r="A613" s="39" t="s">
        <v>10</v>
      </c>
      <c r="B613" s="67">
        <v>41809</v>
      </c>
      <c r="C613" s="68" t="s">
        <v>1061</v>
      </c>
      <c r="D613" s="69">
        <v>38.1</v>
      </c>
      <c r="E613" s="75">
        <f t="shared" si="12"/>
        <v>32162.100000000184</v>
      </c>
    </row>
    <row r="614" spans="1:5" ht="15" customHeight="1">
      <c r="A614" s="39" t="s">
        <v>10</v>
      </c>
      <c r="B614" s="67">
        <v>41809</v>
      </c>
      <c r="C614" s="68" t="s">
        <v>1062</v>
      </c>
      <c r="D614" s="69">
        <v>46.2</v>
      </c>
      <c r="E614" s="75">
        <f t="shared" si="12"/>
        <v>32208.300000000185</v>
      </c>
    </row>
    <row r="615" spans="1:5" ht="15" customHeight="1">
      <c r="A615" s="39" t="s">
        <v>10</v>
      </c>
      <c r="B615" s="67">
        <v>41809</v>
      </c>
      <c r="C615" s="68" t="s">
        <v>1063</v>
      </c>
      <c r="D615" s="69">
        <v>52.75</v>
      </c>
      <c r="E615" s="75">
        <f t="shared" si="12"/>
        <v>32261.050000000185</v>
      </c>
    </row>
    <row r="616" spans="1:5" ht="15" customHeight="1">
      <c r="A616" s="39" t="s">
        <v>10</v>
      </c>
      <c r="B616" s="67">
        <v>41810</v>
      </c>
      <c r="C616" s="68" t="s">
        <v>1064</v>
      </c>
      <c r="D616" s="69">
        <v>-145.19999999999999</v>
      </c>
      <c r="E616" s="75">
        <f t="shared" si="12"/>
        <v>32115.850000000184</v>
      </c>
    </row>
    <row r="617" spans="1:5" ht="15" customHeight="1">
      <c r="A617" s="39" t="s">
        <v>10</v>
      </c>
      <c r="B617" s="67">
        <v>41810</v>
      </c>
      <c r="C617" s="68" t="s">
        <v>1065</v>
      </c>
      <c r="D617" s="69">
        <v>38.1</v>
      </c>
      <c r="E617" s="75">
        <f t="shared" si="12"/>
        <v>32153.950000000183</v>
      </c>
    </row>
    <row r="618" spans="1:5" ht="15" customHeight="1">
      <c r="A618" s="39" t="s">
        <v>10</v>
      </c>
      <c r="B618" s="67">
        <v>41810</v>
      </c>
      <c r="C618" s="68" t="s">
        <v>1065</v>
      </c>
      <c r="D618" s="69">
        <v>26.38</v>
      </c>
      <c r="E618" s="75">
        <f t="shared" si="12"/>
        <v>32180.330000000184</v>
      </c>
    </row>
    <row r="619" spans="1:5" ht="15" customHeight="1">
      <c r="A619" s="39" t="s">
        <v>10</v>
      </c>
      <c r="B619" s="67">
        <v>41810</v>
      </c>
      <c r="C619" s="68" t="s">
        <v>1066</v>
      </c>
      <c r="D619" s="69">
        <v>55.3</v>
      </c>
      <c r="E619" s="75">
        <f t="shared" si="12"/>
        <v>32235.630000000183</v>
      </c>
    </row>
    <row r="620" spans="1:5" ht="15" customHeight="1">
      <c r="A620" s="39" t="s">
        <v>10</v>
      </c>
      <c r="B620" s="67">
        <v>41810</v>
      </c>
      <c r="C620" s="68" t="s">
        <v>1067</v>
      </c>
      <c r="D620" s="69">
        <v>52.75</v>
      </c>
      <c r="E620" s="75">
        <f t="shared" si="12"/>
        <v>32288.380000000183</v>
      </c>
    </row>
    <row r="621" spans="1:5" ht="15" customHeight="1">
      <c r="A621" s="39" t="s">
        <v>10</v>
      </c>
      <c r="B621" s="67">
        <v>41810</v>
      </c>
      <c r="C621" s="68" t="s">
        <v>1068</v>
      </c>
      <c r="D621" s="69">
        <v>11.38</v>
      </c>
      <c r="E621" s="75">
        <f t="shared" si="12"/>
        <v>32299.760000000184</v>
      </c>
    </row>
    <row r="622" spans="1:5" ht="15" customHeight="1">
      <c r="A622" s="39" t="s">
        <v>10</v>
      </c>
      <c r="B622" s="67">
        <v>41810</v>
      </c>
      <c r="C622" s="68" t="s">
        <v>1068</v>
      </c>
      <c r="D622" s="69">
        <v>77.33</v>
      </c>
      <c r="E622" s="75">
        <f t="shared" si="12"/>
        <v>32377.090000000186</v>
      </c>
    </row>
    <row r="623" spans="1:5" ht="15" customHeight="1">
      <c r="A623" s="39" t="s">
        <v>10</v>
      </c>
      <c r="B623" s="67">
        <v>41810</v>
      </c>
      <c r="C623" s="68" t="s">
        <v>1069</v>
      </c>
      <c r="D623" s="69">
        <v>52.75</v>
      </c>
      <c r="E623" s="75">
        <f t="shared" si="12"/>
        <v>32429.840000000186</v>
      </c>
    </row>
    <row r="624" spans="1:5" ht="15" customHeight="1">
      <c r="A624" s="39" t="s">
        <v>10</v>
      </c>
      <c r="B624" s="67">
        <v>41810</v>
      </c>
      <c r="C624" s="68" t="s">
        <v>1069</v>
      </c>
      <c r="D624" s="69">
        <v>46.2</v>
      </c>
      <c r="E624" s="75">
        <f t="shared" si="12"/>
        <v>32476.040000000186</v>
      </c>
    </row>
    <row r="625" spans="1:5" ht="15" customHeight="1">
      <c r="A625" s="39" t="s">
        <v>10</v>
      </c>
      <c r="B625" s="67">
        <v>41810</v>
      </c>
      <c r="C625" s="68" t="s">
        <v>1070</v>
      </c>
      <c r="D625" s="69">
        <v>23.1</v>
      </c>
      <c r="E625" s="75">
        <f t="shared" si="12"/>
        <v>32499.140000000185</v>
      </c>
    </row>
    <row r="626" spans="1:5" ht="15" customHeight="1">
      <c r="A626" s="39" t="s">
        <v>10</v>
      </c>
      <c r="B626" s="67">
        <v>41810</v>
      </c>
      <c r="C626" s="68" t="s">
        <v>1070</v>
      </c>
      <c r="D626" s="69">
        <v>65.58</v>
      </c>
      <c r="E626" s="75">
        <f t="shared" si="12"/>
        <v>32564.720000000187</v>
      </c>
    </row>
    <row r="627" spans="1:5" ht="15" customHeight="1">
      <c r="A627" s="39" t="s">
        <v>10</v>
      </c>
      <c r="B627" s="67">
        <v>41810</v>
      </c>
      <c r="C627" s="68" t="s">
        <v>1071</v>
      </c>
      <c r="D627" s="69">
        <v>77.33</v>
      </c>
      <c r="E627" s="75">
        <f t="shared" si="12"/>
        <v>32642.050000000188</v>
      </c>
    </row>
    <row r="628" spans="1:5" ht="15" customHeight="1">
      <c r="A628" s="39" t="s">
        <v>10</v>
      </c>
      <c r="B628" s="67">
        <v>41810</v>
      </c>
      <c r="C628" s="68" t="s">
        <v>1072</v>
      </c>
      <c r="D628" s="69">
        <v>52.75</v>
      </c>
      <c r="E628" s="75">
        <f t="shared" si="12"/>
        <v>32694.800000000188</v>
      </c>
    </row>
    <row r="629" spans="1:5" ht="15" customHeight="1">
      <c r="A629" s="39" t="s">
        <v>10</v>
      </c>
      <c r="B629" s="67">
        <v>41810</v>
      </c>
      <c r="C629" s="68" t="s">
        <v>1073</v>
      </c>
      <c r="D629" s="69">
        <v>76.2</v>
      </c>
      <c r="E629" s="75">
        <f t="shared" si="12"/>
        <v>32771.000000000189</v>
      </c>
    </row>
    <row r="630" spans="1:5" ht="15" customHeight="1">
      <c r="A630" s="39" t="s">
        <v>10</v>
      </c>
      <c r="B630" s="67">
        <v>41810</v>
      </c>
      <c r="C630" s="68" t="s">
        <v>1073</v>
      </c>
      <c r="D630" s="69">
        <v>25.3</v>
      </c>
      <c r="E630" s="75">
        <f t="shared" si="12"/>
        <v>32796.300000000192</v>
      </c>
    </row>
    <row r="631" spans="1:5" ht="15" customHeight="1">
      <c r="A631" s="39" t="s">
        <v>10</v>
      </c>
      <c r="B631" s="67">
        <v>41810</v>
      </c>
      <c r="C631" s="68" t="s">
        <v>1074</v>
      </c>
      <c r="D631" s="69">
        <v>8.75</v>
      </c>
      <c r="E631" s="75">
        <f t="shared" si="12"/>
        <v>32805.050000000192</v>
      </c>
    </row>
    <row r="632" spans="1:5" ht="15" customHeight="1">
      <c r="A632" s="39" t="s">
        <v>10</v>
      </c>
      <c r="B632" s="67">
        <v>41810</v>
      </c>
      <c r="C632" s="68" t="s">
        <v>1075</v>
      </c>
      <c r="D632" s="69">
        <v>26.38</v>
      </c>
      <c r="E632" s="75">
        <f t="shared" si="12"/>
        <v>32831.430000000189</v>
      </c>
    </row>
    <row r="633" spans="1:5" ht="15" customHeight="1">
      <c r="A633" s="39" t="s">
        <v>10</v>
      </c>
      <c r="B633" s="67">
        <v>41810</v>
      </c>
      <c r="C633" s="68" t="s">
        <v>1076</v>
      </c>
      <c r="D633" s="69">
        <v>52.75</v>
      </c>
      <c r="E633" s="75">
        <f t="shared" si="12"/>
        <v>32884.180000000189</v>
      </c>
    </row>
    <row r="634" spans="1:5" ht="15" customHeight="1">
      <c r="A634" s="39" t="s">
        <v>10</v>
      </c>
      <c r="B634" s="67">
        <v>41810</v>
      </c>
      <c r="C634" s="68" t="s">
        <v>1077</v>
      </c>
      <c r="D634" s="69">
        <v>25.3</v>
      </c>
      <c r="E634" s="75">
        <f t="shared" si="12"/>
        <v>32909.480000000192</v>
      </c>
    </row>
    <row r="635" spans="1:5" ht="15" customHeight="1">
      <c r="A635" s="39" t="s">
        <v>10</v>
      </c>
      <c r="B635" s="67">
        <v>41810</v>
      </c>
      <c r="C635" s="68" t="s">
        <v>1078</v>
      </c>
      <c r="D635" s="69">
        <v>26.38</v>
      </c>
      <c r="E635" s="75">
        <f t="shared" si="12"/>
        <v>32935.86000000019</v>
      </c>
    </row>
    <row r="636" spans="1:5" ht="15" customHeight="1">
      <c r="A636" s="39" t="s">
        <v>10</v>
      </c>
      <c r="B636" s="67">
        <v>41810</v>
      </c>
      <c r="C636" s="68" t="s">
        <v>1079</v>
      </c>
      <c r="D636" s="69">
        <v>154.65</v>
      </c>
      <c r="E636" s="75">
        <f t="shared" si="12"/>
        <v>33090.510000000191</v>
      </c>
    </row>
    <row r="637" spans="1:5" ht="15" customHeight="1">
      <c r="A637" s="39" t="s">
        <v>10</v>
      </c>
      <c r="B637" s="67">
        <v>41810</v>
      </c>
      <c r="C637" s="68" t="s">
        <v>1080</v>
      </c>
      <c r="D637" s="69">
        <v>65.58</v>
      </c>
      <c r="E637" s="75">
        <f t="shared" si="12"/>
        <v>33156.090000000193</v>
      </c>
    </row>
    <row r="638" spans="1:5" ht="15" customHeight="1">
      <c r="A638" s="39" t="s">
        <v>10</v>
      </c>
      <c r="B638" s="67">
        <v>41810</v>
      </c>
      <c r="C638" s="68" t="s">
        <v>1081</v>
      </c>
      <c r="D638" s="69">
        <v>47.5</v>
      </c>
      <c r="E638" s="75">
        <f t="shared" si="12"/>
        <v>33203.590000000193</v>
      </c>
    </row>
    <row r="639" spans="1:5" ht="15" customHeight="1">
      <c r="A639" s="39" t="s">
        <v>10</v>
      </c>
      <c r="B639" s="67">
        <v>41810</v>
      </c>
      <c r="C639" s="68" t="s">
        <v>1082</v>
      </c>
      <c r="D639" s="69">
        <v>47.5</v>
      </c>
      <c r="E639" s="75">
        <f t="shared" si="12"/>
        <v>33251.090000000193</v>
      </c>
    </row>
    <row r="640" spans="1:5" ht="15" customHeight="1">
      <c r="A640" s="39" t="s">
        <v>10</v>
      </c>
      <c r="B640" s="67">
        <v>41810</v>
      </c>
      <c r="C640" s="68" t="s">
        <v>1083</v>
      </c>
      <c r="D640" s="69">
        <v>26.38</v>
      </c>
      <c r="E640" s="75">
        <f t="shared" si="12"/>
        <v>33277.47000000019</v>
      </c>
    </row>
    <row r="641" spans="1:5" ht="15" customHeight="1">
      <c r="A641" s="39" t="s">
        <v>10</v>
      </c>
      <c r="B641" s="67">
        <v>41810</v>
      </c>
      <c r="C641" s="68" t="s">
        <v>1084</v>
      </c>
      <c r="D641" s="69">
        <v>22.75</v>
      </c>
      <c r="E641" s="75">
        <f t="shared" si="12"/>
        <v>33300.22000000019</v>
      </c>
    </row>
    <row r="642" spans="1:5" ht="15" customHeight="1">
      <c r="A642" s="39" t="s">
        <v>10</v>
      </c>
      <c r="B642" s="67">
        <v>41810</v>
      </c>
      <c r="C642" s="68" t="s">
        <v>1085</v>
      </c>
      <c r="D642" s="69">
        <v>131.15</v>
      </c>
      <c r="E642" s="75">
        <f t="shared" si="12"/>
        <v>33431.370000000192</v>
      </c>
    </row>
    <row r="643" spans="1:5" ht="15" customHeight="1">
      <c r="A643" s="39" t="s">
        <v>10</v>
      </c>
      <c r="B643" s="67">
        <v>41810</v>
      </c>
      <c r="C643" s="68" t="s">
        <v>1086</v>
      </c>
      <c r="D643" s="69">
        <v>52.75</v>
      </c>
      <c r="E643" s="75">
        <f t="shared" si="12"/>
        <v>33484.120000000192</v>
      </c>
    </row>
    <row r="644" spans="1:5" ht="15" customHeight="1">
      <c r="A644" s="39" t="s">
        <v>10</v>
      </c>
      <c r="B644" s="67">
        <v>41810</v>
      </c>
      <c r="C644" s="68" t="s">
        <v>1087</v>
      </c>
      <c r="D644" s="69">
        <v>77.33</v>
      </c>
      <c r="E644" s="75">
        <f t="shared" si="12"/>
        <v>33561.450000000194</v>
      </c>
    </row>
    <row r="645" spans="1:5" ht="15" customHeight="1">
      <c r="A645" s="39" t="s">
        <v>10</v>
      </c>
      <c r="B645" s="67">
        <v>41810</v>
      </c>
      <c r="C645" s="68" t="s">
        <v>1088</v>
      </c>
      <c r="D645" s="69">
        <v>52.75</v>
      </c>
      <c r="E645" s="75">
        <f t="shared" si="12"/>
        <v>33614.200000000194</v>
      </c>
    </row>
    <row r="646" spans="1:5" ht="15" customHeight="1">
      <c r="A646" s="39" t="s">
        <v>10</v>
      </c>
      <c r="B646" s="67">
        <v>41810</v>
      </c>
      <c r="C646" s="68" t="s">
        <v>1089</v>
      </c>
      <c r="D646" s="69">
        <v>22.75</v>
      </c>
      <c r="E646" s="75">
        <f t="shared" si="12"/>
        <v>33636.950000000194</v>
      </c>
    </row>
    <row r="647" spans="1:5" ht="15" customHeight="1">
      <c r="A647" s="39" t="s">
        <v>10</v>
      </c>
      <c r="B647" s="67">
        <v>41810</v>
      </c>
      <c r="C647" s="68" t="s">
        <v>1090</v>
      </c>
      <c r="D647" s="69">
        <v>52.75</v>
      </c>
      <c r="E647" s="75">
        <f t="shared" si="12"/>
        <v>33689.700000000194</v>
      </c>
    </row>
    <row r="648" spans="1:5" ht="15" customHeight="1">
      <c r="A648" s="39" t="s">
        <v>10</v>
      </c>
      <c r="B648" s="67">
        <v>41810</v>
      </c>
      <c r="C648" s="68" t="s">
        <v>1091</v>
      </c>
      <c r="D648" s="69">
        <v>52.75</v>
      </c>
      <c r="E648" s="75">
        <f t="shared" si="12"/>
        <v>33742.450000000194</v>
      </c>
    </row>
    <row r="649" spans="1:5" ht="15" customHeight="1">
      <c r="A649" s="39" t="s">
        <v>10</v>
      </c>
      <c r="B649" s="67">
        <v>41810</v>
      </c>
      <c r="C649" s="68" t="s">
        <v>1092</v>
      </c>
      <c r="D649" s="69">
        <v>38.1</v>
      </c>
      <c r="E649" s="75">
        <f t="shared" si="12"/>
        <v>33780.550000000192</v>
      </c>
    </row>
    <row r="650" spans="1:5" ht="15" customHeight="1">
      <c r="A650" s="39" t="s">
        <v>10</v>
      </c>
      <c r="B650" s="67">
        <v>41810</v>
      </c>
      <c r="C650" s="68" t="s">
        <v>1093</v>
      </c>
      <c r="D650" s="69">
        <v>52.75</v>
      </c>
      <c r="E650" s="75">
        <f t="shared" si="12"/>
        <v>33833.300000000192</v>
      </c>
    </row>
    <row r="651" spans="1:5" ht="15" customHeight="1">
      <c r="A651" s="39" t="s">
        <v>10</v>
      </c>
      <c r="B651" s="67">
        <v>41810</v>
      </c>
      <c r="C651" s="68" t="s">
        <v>1094</v>
      </c>
      <c r="D651" s="69">
        <v>47.5</v>
      </c>
      <c r="E651" s="75">
        <f t="shared" si="12"/>
        <v>33880.800000000192</v>
      </c>
    </row>
    <row r="652" spans="1:5" ht="15" customHeight="1">
      <c r="A652" s="39" t="s">
        <v>10</v>
      </c>
      <c r="B652" s="67">
        <v>41810</v>
      </c>
      <c r="C652" s="68" t="s">
        <v>1095</v>
      </c>
      <c r="D652" s="69">
        <v>52.75</v>
      </c>
      <c r="E652" s="75">
        <f t="shared" si="12"/>
        <v>33933.550000000192</v>
      </c>
    </row>
    <row r="653" spans="1:5" ht="15" customHeight="1">
      <c r="A653" s="39" t="s">
        <v>10</v>
      </c>
      <c r="B653" s="67">
        <v>41810</v>
      </c>
      <c r="C653" s="68" t="s">
        <v>87</v>
      </c>
      <c r="D653" s="69">
        <v>-424.83</v>
      </c>
      <c r="E653" s="75">
        <f t="shared" si="12"/>
        <v>33508.72000000019</v>
      </c>
    </row>
    <row r="654" spans="1:5" ht="15" customHeight="1">
      <c r="A654" s="39" t="s">
        <v>10</v>
      </c>
      <c r="B654" s="67">
        <v>41810</v>
      </c>
      <c r="C654" s="68" t="s">
        <v>1096</v>
      </c>
      <c r="D654" s="69">
        <v>-615.84</v>
      </c>
      <c r="E654" s="75">
        <f t="shared" si="12"/>
        <v>32892.880000000194</v>
      </c>
    </row>
    <row r="655" spans="1:5" ht="15" customHeight="1">
      <c r="A655" s="39" t="s">
        <v>10</v>
      </c>
      <c r="B655" s="67">
        <v>41810</v>
      </c>
      <c r="C655" s="68" t="s">
        <v>1097</v>
      </c>
      <c r="D655" s="69">
        <v>-53.33</v>
      </c>
      <c r="E655" s="75">
        <f t="shared" si="12"/>
        <v>32839.550000000192</v>
      </c>
    </row>
    <row r="656" spans="1:5" ht="15" customHeight="1">
      <c r="A656" s="39" t="s">
        <v>10</v>
      </c>
      <c r="B656" s="67">
        <v>41810</v>
      </c>
      <c r="C656" s="68" t="s">
        <v>1098</v>
      </c>
      <c r="D656" s="69">
        <v>-53.33</v>
      </c>
      <c r="E656" s="75">
        <f t="shared" si="12"/>
        <v>32786.22000000019</v>
      </c>
    </row>
    <row r="657" spans="1:5" ht="15" customHeight="1">
      <c r="A657" s="39" t="s">
        <v>10</v>
      </c>
      <c r="B657" s="67">
        <v>41810</v>
      </c>
      <c r="C657" s="68" t="s">
        <v>1099</v>
      </c>
      <c r="D657" s="69">
        <v>-133.33000000000001</v>
      </c>
      <c r="E657" s="75">
        <f t="shared" si="12"/>
        <v>32652.890000000189</v>
      </c>
    </row>
    <row r="658" spans="1:5" ht="15" customHeight="1">
      <c r="A658" s="39" t="s">
        <v>10</v>
      </c>
      <c r="B658" s="67">
        <v>41810</v>
      </c>
      <c r="C658" s="68" t="s">
        <v>1100</v>
      </c>
      <c r="D658" s="69">
        <v>-53.33</v>
      </c>
      <c r="E658" s="75">
        <f t="shared" si="12"/>
        <v>32599.560000000187</v>
      </c>
    </row>
    <row r="659" spans="1:5" ht="15" customHeight="1">
      <c r="A659" s="39" t="s">
        <v>10</v>
      </c>
      <c r="B659" s="67">
        <v>41810</v>
      </c>
      <c r="C659" s="68" t="s">
        <v>1101</v>
      </c>
      <c r="D659" s="69">
        <v>-53.33</v>
      </c>
      <c r="E659" s="75">
        <f t="shared" si="12"/>
        <v>32546.230000000185</v>
      </c>
    </row>
    <row r="660" spans="1:5" ht="15" customHeight="1">
      <c r="A660" s="39" t="s">
        <v>10</v>
      </c>
      <c r="B660" s="67">
        <v>41810</v>
      </c>
      <c r="C660" s="68" t="s">
        <v>1102</v>
      </c>
      <c r="D660" s="69">
        <v>-66.66</v>
      </c>
      <c r="E660" s="75">
        <f t="shared" si="12"/>
        <v>32479.570000000185</v>
      </c>
    </row>
    <row r="661" spans="1:5" ht="15" customHeight="1">
      <c r="A661" s="39" t="s">
        <v>10</v>
      </c>
      <c r="B661" s="67">
        <v>41813</v>
      </c>
      <c r="C661" s="68" t="s">
        <v>1103</v>
      </c>
      <c r="D661" s="69">
        <v>76.2</v>
      </c>
      <c r="E661" s="75">
        <f t="shared" si="12"/>
        <v>32555.770000000186</v>
      </c>
    </row>
    <row r="662" spans="1:5" ht="15" customHeight="1">
      <c r="A662" s="39" t="s">
        <v>10</v>
      </c>
      <c r="B662" s="67">
        <v>41813</v>
      </c>
      <c r="C662" s="68" t="s">
        <v>1104</v>
      </c>
      <c r="D662" s="69">
        <v>76.2</v>
      </c>
      <c r="E662" s="75">
        <f t="shared" si="12"/>
        <v>32631.970000000187</v>
      </c>
    </row>
    <row r="663" spans="1:5" ht="15" customHeight="1">
      <c r="A663" s="39" t="s">
        <v>10</v>
      </c>
      <c r="B663" s="67">
        <v>41813</v>
      </c>
      <c r="C663" s="68" t="s">
        <v>1105</v>
      </c>
      <c r="D663" s="69">
        <v>76.959999999999994</v>
      </c>
      <c r="E663" s="75">
        <f t="shared" si="12"/>
        <v>32708.930000000186</v>
      </c>
    </row>
    <row r="664" spans="1:5" ht="15" customHeight="1">
      <c r="A664" s="39" t="s">
        <v>10</v>
      </c>
      <c r="B664" s="67">
        <v>41815</v>
      </c>
      <c r="C664" s="68" t="s">
        <v>1106</v>
      </c>
      <c r="D664" s="69">
        <v>-59.98</v>
      </c>
      <c r="E664" s="75">
        <f t="shared" si="12"/>
        <v>32648.950000000186</v>
      </c>
    </row>
    <row r="665" spans="1:5" ht="15" customHeight="1">
      <c r="A665" s="39" t="s">
        <v>10</v>
      </c>
      <c r="B665" s="67">
        <v>41815</v>
      </c>
      <c r="C665" s="68" t="s">
        <v>89</v>
      </c>
      <c r="D665" s="69">
        <v>-0.25</v>
      </c>
      <c r="E665" s="75">
        <f t="shared" si="12"/>
        <v>32648.700000000186</v>
      </c>
    </row>
    <row r="666" spans="1:5" ht="15" customHeight="1">
      <c r="A666" s="39" t="s">
        <v>10</v>
      </c>
      <c r="B666" s="67">
        <v>41815</v>
      </c>
      <c r="C666" s="68" t="s">
        <v>1107</v>
      </c>
      <c r="D666" s="69">
        <v>76.2</v>
      </c>
      <c r="E666" s="75">
        <f t="shared" si="12"/>
        <v>32724.900000000187</v>
      </c>
    </row>
    <row r="667" spans="1:5" ht="15" customHeight="1">
      <c r="A667" s="39" t="s">
        <v>10</v>
      </c>
      <c r="B667" s="67">
        <v>41817</v>
      </c>
      <c r="C667" s="68" t="s">
        <v>181</v>
      </c>
      <c r="D667" s="69">
        <v>-60</v>
      </c>
      <c r="E667" s="75">
        <f t="shared" si="12"/>
        <v>32664.900000000187</v>
      </c>
    </row>
    <row r="668" spans="1:5" ht="15" customHeight="1">
      <c r="A668" s="39" t="s">
        <v>10</v>
      </c>
      <c r="B668" s="67">
        <v>41817</v>
      </c>
      <c r="C668" s="68" t="s">
        <v>246</v>
      </c>
      <c r="D668" s="69">
        <v>-21.37</v>
      </c>
      <c r="E668" s="75">
        <f t="shared" si="12"/>
        <v>32643.530000000188</v>
      </c>
    </row>
    <row r="669" spans="1:5" ht="15" customHeight="1">
      <c r="A669" s="39" t="s">
        <v>10</v>
      </c>
      <c r="B669" s="67">
        <v>41817</v>
      </c>
      <c r="C669" s="68" t="s">
        <v>1115</v>
      </c>
      <c r="D669" s="69">
        <v>22.75</v>
      </c>
      <c r="E669" s="75">
        <f t="shared" si="12"/>
        <v>32666.280000000188</v>
      </c>
    </row>
    <row r="670" spans="1:5" ht="15" customHeight="1" thickBot="1">
      <c r="A670" s="39" t="s">
        <v>10</v>
      </c>
      <c r="B670" s="67">
        <v>41820</v>
      </c>
      <c r="C670" s="68" t="s">
        <v>250</v>
      </c>
      <c r="D670" s="69">
        <v>-948.63</v>
      </c>
      <c r="E670" s="75">
        <f t="shared" si="12"/>
        <v>31717.650000000187</v>
      </c>
    </row>
    <row r="671" spans="1:5" ht="15" customHeight="1" thickTop="1" thickBot="1">
      <c r="A671" s="59"/>
      <c r="B671" s="60"/>
      <c r="C671" s="41" t="s">
        <v>162</v>
      </c>
      <c r="D671" s="61"/>
      <c r="E671" s="62"/>
    </row>
    <row r="672" spans="1:5" ht="15" customHeight="1" thickTop="1">
      <c r="A672" s="39" t="s">
        <v>10</v>
      </c>
      <c r="B672" s="67">
        <v>41821</v>
      </c>
      <c r="C672" s="68" t="s">
        <v>1123</v>
      </c>
      <c r="D672" s="69">
        <v>25.3</v>
      </c>
      <c r="E672" s="75">
        <f>E670+D672</f>
        <v>31742.950000000186</v>
      </c>
    </row>
    <row r="673" spans="1:5" ht="15" customHeight="1">
      <c r="A673" s="39" t="s">
        <v>10</v>
      </c>
      <c r="B673" s="67">
        <v>41822</v>
      </c>
      <c r="C673" s="68" t="s">
        <v>1124</v>
      </c>
      <c r="D673" s="69">
        <v>17</v>
      </c>
      <c r="E673" s="75">
        <f>E672+D673</f>
        <v>31759.950000000186</v>
      </c>
    </row>
    <row r="674" spans="1:5" ht="15" customHeight="1">
      <c r="A674" s="39" t="s">
        <v>10</v>
      </c>
      <c r="B674" s="67">
        <v>41822</v>
      </c>
      <c r="C674" s="68" t="s">
        <v>1125</v>
      </c>
      <c r="D674" s="69">
        <v>52.75</v>
      </c>
      <c r="E674" s="75">
        <f t="shared" ref="E674:E692" si="13">E673+D674</f>
        <v>31812.700000000186</v>
      </c>
    </row>
    <row r="675" spans="1:5" ht="15" customHeight="1">
      <c r="A675" s="39" t="s">
        <v>10</v>
      </c>
      <c r="B675" s="67">
        <v>41824</v>
      </c>
      <c r="C675" s="68" t="s">
        <v>267</v>
      </c>
      <c r="D675" s="69">
        <v>1030.48</v>
      </c>
      <c r="E675" s="75">
        <f t="shared" si="13"/>
        <v>32843.180000000189</v>
      </c>
    </row>
    <row r="676" spans="1:5" ht="15" customHeight="1">
      <c r="A676" s="39" t="s">
        <v>10</v>
      </c>
      <c r="B676" s="67">
        <v>41824</v>
      </c>
      <c r="C676" s="68" t="s">
        <v>1126</v>
      </c>
      <c r="D676" s="69">
        <v>25.3</v>
      </c>
      <c r="E676" s="75">
        <f t="shared" si="13"/>
        <v>32868.480000000192</v>
      </c>
    </row>
    <row r="677" spans="1:5" ht="15" customHeight="1">
      <c r="A677" s="39" t="s">
        <v>10</v>
      </c>
      <c r="B677" s="67">
        <v>41827</v>
      </c>
      <c r="C677" s="68" t="s">
        <v>1127</v>
      </c>
      <c r="D677" s="69">
        <v>-72.760000000000005</v>
      </c>
      <c r="E677" s="75">
        <f t="shared" si="13"/>
        <v>32795.72000000019</v>
      </c>
    </row>
    <row r="678" spans="1:5" ht="15" customHeight="1">
      <c r="A678" s="39" t="s">
        <v>10</v>
      </c>
      <c r="B678" s="67">
        <v>41827</v>
      </c>
      <c r="C678" s="68" t="s">
        <v>89</v>
      </c>
      <c r="D678" s="69">
        <v>-0.25</v>
      </c>
      <c r="E678" s="75">
        <f t="shared" si="13"/>
        <v>32795.47000000019</v>
      </c>
    </row>
    <row r="679" spans="1:5" ht="15" customHeight="1">
      <c r="A679" s="39" t="s">
        <v>10</v>
      </c>
      <c r="B679" s="67">
        <v>41827</v>
      </c>
      <c r="C679" s="68" t="s">
        <v>1128</v>
      </c>
      <c r="D679" s="69">
        <v>-108.9</v>
      </c>
      <c r="E679" s="75">
        <f t="shared" si="13"/>
        <v>32686.570000000189</v>
      </c>
    </row>
    <row r="680" spans="1:5" ht="15" customHeight="1">
      <c r="A680" s="39" t="s">
        <v>10</v>
      </c>
      <c r="B680" s="67">
        <v>41827</v>
      </c>
      <c r="C680" s="68" t="s">
        <v>89</v>
      </c>
      <c r="D680" s="69">
        <v>-0.25</v>
      </c>
      <c r="E680" s="75">
        <f t="shared" si="13"/>
        <v>32686.320000000189</v>
      </c>
    </row>
    <row r="681" spans="1:5" ht="15" customHeight="1">
      <c r="A681" s="39" t="s">
        <v>10</v>
      </c>
      <c r="B681" s="67">
        <v>41827</v>
      </c>
      <c r="C681" s="68" t="s">
        <v>1129</v>
      </c>
      <c r="D681" s="69">
        <v>-186.95</v>
      </c>
      <c r="E681" s="75">
        <f t="shared" si="13"/>
        <v>32499.370000000188</v>
      </c>
    </row>
    <row r="682" spans="1:5" ht="15" customHeight="1">
      <c r="A682" s="39" t="s">
        <v>10</v>
      </c>
      <c r="B682" s="67">
        <v>41827</v>
      </c>
      <c r="C682" s="68" t="s">
        <v>89</v>
      </c>
      <c r="D682" s="69">
        <v>-0.25</v>
      </c>
      <c r="E682" s="75">
        <f t="shared" si="13"/>
        <v>32499.120000000188</v>
      </c>
    </row>
    <row r="683" spans="1:5" ht="15" customHeight="1">
      <c r="A683" s="39" t="s">
        <v>10</v>
      </c>
      <c r="B683" s="67">
        <v>41827</v>
      </c>
      <c r="C683" s="68" t="s">
        <v>1134</v>
      </c>
      <c r="D683" s="69">
        <v>52.75</v>
      </c>
      <c r="E683" s="75">
        <f t="shared" si="13"/>
        <v>32551.870000000188</v>
      </c>
    </row>
    <row r="684" spans="1:5" ht="15" customHeight="1">
      <c r="A684" s="39" t="s">
        <v>10</v>
      </c>
      <c r="B684" s="67">
        <v>41827</v>
      </c>
      <c r="C684" s="68" t="s">
        <v>1135</v>
      </c>
      <c r="D684" s="69">
        <v>46.2</v>
      </c>
      <c r="E684" s="75">
        <f t="shared" si="13"/>
        <v>32598.070000000189</v>
      </c>
    </row>
    <row r="685" spans="1:5" ht="15" customHeight="1">
      <c r="A685" s="39" t="s">
        <v>10</v>
      </c>
      <c r="B685" s="67">
        <v>41836</v>
      </c>
      <c r="C685" s="68" t="s">
        <v>1064</v>
      </c>
      <c r="D685" s="69">
        <v>-145.19999999999999</v>
      </c>
      <c r="E685" s="75">
        <f t="shared" si="13"/>
        <v>32452.870000000188</v>
      </c>
    </row>
    <row r="686" spans="1:5" ht="15" customHeight="1">
      <c r="A686" s="39" t="s">
        <v>10</v>
      </c>
      <c r="B686" s="67">
        <v>41836</v>
      </c>
      <c r="C686" s="68" t="s">
        <v>182</v>
      </c>
      <c r="D686" s="69">
        <v>-26.15</v>
      </c>
      <c r="E686" s="75">
        <f t="shared" si="13"/>
        <v>32426.720000000187</v>
      </c>
    </row>
    <row r="687" spans="1:5" ht="15" customHeight="1">
      <c r="A687" s="39" t="s">
        <v>10</v>
      </c>
      <c r="B687" s="67">
        <v>41836</v>
      </c>
      <c r="C687" s="68" t="s">
        <v>1136</v>
      </c>
      <c r="D687" s="69">
        <v>154.65</v>
      </c>
      <c r="E687" s="75">
        <f t="shared" si="13"/>
        <v>32581.370000000188</v>
      </c>
    </row>
    <row r="688" spans="1:5" ht="15" customHeight="1">
      <c r="A688" s="39" t="s">
        <v>10</v>
      </c>
      <c r="B688" s="67">
        <v>41841</v>
      </c>
      <c r="C688" s="68" t="s">
        <v>25</v>
      </c>
      <c r="D688" s="69">
        <v>-380.73</v>
      </c>
      <c r="E688" s="75">
        <f t="shared" si="13"/>
        <v>32200.640000000189</v>
      </c>
    </row>
    <row r="689" spans="1:5" ht="15" customHeight="1">
      <c r="A689" s="39" t="s">
        <v>10</v>
      </c>
      <c r="B689" s="67">
        <v>41842</v>
      </c>
      <c r="C689" s="68" t="s">
        <v>1137</v>
      </c>
      <c r="D689" s="69">
        <v>145.19999999999999</v>
      </c>
      <c r="E689" s="75">
        <f t="shared" si="13"/>
        <v>32345.840000000189</v>
      </c>
    </row>
    <row r="690" spans="1:5" ht="15" customHeight="1">
      <c r="A690" s="39" t="s">
        <v>10</v>
      </c>
      <c r="B690" s="67">
        <v>41848</v>
      </c>
      <c r="C690" s="68" t="s">
        <v>246</v>
      </c>
      <c r="D690" s="69">
        <v>-0.19</v>
      </c>
      <c r="E690" s="75">
        <f t="shared" si="13"/>
        <v>32345.650000000191</v>
      </c>
    </row>
    <row r="691" spans="1:5" ht="15" customHeight="1">
      <c r="A691" s="39" t="s">
        <v>10</v>
      </c>
      <c r="B691" s="67">
        <v>41848</v>
      </c>
      <c r="C691" s="68" t="s">
        <v>1138</v>
      </c>
      <c r="D691" s="69">
        <v>25.3</v>
      </c>
      <c r="E691" s="75">
        <f t="shared" si="13"/>
        <v>32370.95000000019</v>
      </c>
    </row>
    <row r="692" spans="1:5" ht="15" customHeight="1" thickBot="1">
      <c r="A692" s="39" t="s">
        <v>10</v>
      </c>
      <c r="B692" s="67">
        <v>41851</v>
      </c>
      <c r="C692" s="68" t="s">
        <v>250</v>
      </c>
      <c r="D692" s="69">
        <v>-619.35</v>
      </c>
      <c r="E692" s="75">
        <f t="shared" si="13"/>
        <v>31751.600000000191</v>
      </c>
    </row>
    <row r="693" spans="1:5" ht="15" customHeight="1" thickTop="1" thickBot="1">
      <c r="A693" s="59"/>
      <c r="B693" s="60"/>
      <c r="C693" s="41" t="s">
        <v>163</v>
      </c>
      <c r="D693" s="61"/>
      <c r="E693" s="62"/>
    </row>
    <row r="694" spans="1:5" ht="14.25" thickTop="1" thickBot="1">
      <c r="A694" s="39" t="s">
        <v>10</v>
      </c>
      <c r="B694" s="67">
        <v>41857</v>
      </c>
      <c r="C694" s="68" t="s">
        <v>1139</v>
      </c>
      <c r="D694" s="69">
        <v>25.3</v>
      </c>
      <c r="E694" s="75">
        <f>E692+D694</f>
        <v>31776.900000000191</v>
      </c>
    </row>
    <row r="695" spans="1:5" ht="17.25" thickTop="1" thickBot="1">
      <c r="A695" s="59"/>
      <c r="B695" s="60"/>
      <c r="C695" s="41" t="s">
        <v>164</v>
      </c>
      <c r="D695" s="61"/>
      <c r="E695" s="62"/>
    </row>
    <row r="696" spans="1:5" ht="15" customHeight="1" thickTop="1"/>
    <row r="697" spans="1:5" ht="15" customHeight="1"/>
    <row r="698" spans="1:5" ht="15" customHeight="1"/>
    <row r="699" spans="1:5" ht="15" customHeight="1"/>
    <row r="700" spans="1:5" ht="15" customHeight="1"/>
    <row r="701" spans="1:5" ht="15" customHeight="1"/>
  </sheetData>
  <autoFilter ref="A1:M695"/>
  <pageMargins left="0.31496062992125984" right="0.31496062992125984" top="0.74803149606299213" bottom="0.74803149606299213" header="0.31496062992125984" footer="0.31496062992125984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2"/>
  <sheetViews>
    <sheetView workbookViewId="0">
      <pane ySplit="1" topLeftCell="A278" activePane="bottomLeft" state="frozen"/>
      <selection pane="bottomLeft" activeCell="G299" sqref="G299"/>
    </sheetView>
  </sheetViews>
  <sheetFormatPr defaultColWidth="11.42578125" defaultRowHeight="11.25"/>
  <cols>
    <col min="1" max="1" width="6.7109375" style="49" customWidth="1"/>
    <col min="2" max="2" width="9.7109375" style="76" customWidth="1"/>
    <col min="3" max="3" width="35.7109375" style="49" customWidth="1"/>
    <col min="4" max="10" width="10.7109375" style="49" customWidth="1"/>
    <col min="11" max="16384" width="11.42578125" style="49"/>
  </cols>
  <sheetData>
    <row r="1" spans="1:5" s="72" customFormat="1" ht="15" customHeight="1">
      <c r="A1" s="51" t="s">
        <v>48</v>
      </c>
      <c r="B1" s="74" t="s">
        <v>27</v>
      </c>
      <c r="C1" s="74" t="s">
        <v>18</v>
      </c>
      <c r="D1" s="74" t="s">
        <v>49</v>
      </c>
      <c r="E1" s="53" t="s">
        <v>50</v>
      </c>
    </row>
    <row r="2" spans="1:5" ht="15" customHeight="1" thickBot="1">
      <c r="A2" s="42" t="s">
        <v>9</v>
      </c>
      <c r="B2" s="67">
        <v>41517</v>
      </c>
      <c r="C2" s="68" t="s">
        <v>223</v>
      </c>
      <c r="D2" s="73"/>
      <c r="E2" s="75">
        <v>159.25</v>
      </c>
    </row>
    <row r="3" spans="1:5" ht="15" customHeight="1" thickTop="1" thickBot="1">
      <c r="A3" s="59"/>
      <c r="B3" s="60"/>
      <c r="C3" s="41" t="s">
        <v>108</v>
      </c>
      <c r="D3" s="61"/>
      <c r="E3" s="62"/>
    </row>
    <row r="4" spans="1:5" ht="15" customHeight="1" thickTop="1">
      <c r="A4" s="42" t="s">
        <v>9</v>
      </c>
      <c r="B4" s="67">
        <v>41524</v>
      </c>
      <c r="C4" s="68" t="s">
        <v>119</v>
      </c>
      <c r="D4" s="73">
        <v>85.5</v>
      </c>
      <c r="E4" s="75">
        <f>E2+D4</f>
        <v>244.75</v>
      </c>
    </row>
    <row r="5" spans="1:5" ht="15" customHeight="1">
      <c r="A5" s="42" t="s">
        <v>9</v>
      </c>
      <c r="B5" s="67">
        <v>41524</v>
      </c>
      <c r="C5" s="68" t="s">
        <v>133</v>
      </c>
      <c r="D5" s="73">
        <v>-25</v>
      </c>
      <c r="E5" s="75">
        <f>E4+D5</f>
        <v>219.75</v>
      </c>
    </row>
    <row r="6" spans="1:5" ht="15" customHeight="1">
      <c r="A6" s="42" t="s">
        <v>9</v>
      </c>
      <c r="B6" s="67">
        <v>41524</v>
      </c>
      <c r="C6" s="68" t="s">
        <v>134</v>
      </c>
      <c r="D6" s="73">
        <v>-64</v>
      </c>
      <c r="E6" s="75">
        <f t="shared" ref="E6:E54" si="0">E5+D6</f>
        <v>155.75</v>
      </c>
    </row>
    <row r="7" spans="1:5" ht="15" customHeight="1">
      <c r="A7" s="42" t="s">
        <v>9</v>
      </c>
      <c r="B7" s="67">
        <v>41524</v>
      </c>
      <c r="C7" s="68" t="s">
        <v>135</v>
      </c>
      <c r="D7" s="73">
        <v>2</v>
      </c>
      <c r="E7" s="75">
        <f t="shared" si="0"/>
        <v>157.75</v>
      </c>
    </row>
    <row r="8" spans="1:5" ht="15" customHeight="1">
      <c r="A8" s="42" t="s">
        <v>9</v>
      </c>
      <c r="B8" s="67">
        <v>41524</v>
      </c>
      <c r="C8" s="68" t="s">
        <v>136</v>
      </c>
      <c r="D8" s="73">
        <v>12</v>
      </c>
      <c r="E8" s="75">
        <f t="shared" si="0"/>
        <v>169.75</v>
      </c>
    </row>
    <row r="9" spans="1:5" ht="15" customHeight="1">
      <c r="A9" s="42" t="s">
        <v>9</v>
      </c>
      <c r="B9" s="67">
        <v>41524</v>
      </c>
      <c r="C9" s="68" t="s">
        <v>99</v>
      </c>
      <c r="D9" s="73">
        <v>133.6</v>
      </c>
      <c r="E9" s="75">
        <f t="shared" si="0"/>
        <v>303.35000000000002</v>
      </c>
    </row>
    <row r="10" spans="1:5" ht="15" customHeight="1">
      <c r="A10" s="42" t="s">
        <v>9</v>
      </c>
      <c r="B10" s="67">
        <v>41525</v>
      </c>
      <c r="C10" s="68" t="s">
        <v>137</v>
      </c>
      <c r="D10" s="73">
        <v>64</v>
      </c>
      <c r="E10" s="75">
        <f t="shared" si="0"/>
        <v>367.35</v>
      </c>
    </row>
    <row r="11" spans="1:5" ht="15" customHeight="1">
      <c r="A11" s="42" t="s">
        <v>9</v>
      </c>
      <c r="B11" s="67">
        <v>41525</v>
      </c>
      <c r="C11" s="68" t="s">
        <v>138</v>
      </c>
      <c r="D11" s="73">
        <v>8</v>
      </c>
      <c r="E11" s="75">
        <f t="shared" si="0"/>
        <v>375.35</v>
      </c>
    </row>
    <row r="12" spans="1:5" ht="15" customHeight="1">
      <c r="A12" s="42" t="s">
        <v>9</v>
      </c>
      <c r="B12" s="67">
        <v>41525</v>
      </c>
      <c r="C12" s="68" t="s">
        <v>135</v>
      </c>
      <c r="D12" s="73">
        <v>2</v>
      </c>
      <c r="E12" s="75">
        <f t="shared" si="0"/>
        <v>377.35</v>
      </c>
    </row>
    <row r="13" spans="1:5" ht="15" customHeight="1">
      <c r="A13" s="42" t="s">
        <v>9</v>
      </c>
      <c r="B13" s="67">
        <v>41525</v>
      </c>
      <c r="C13" s="68" t="s">
        <v>99</v>
      </c>
      <c r="D13" s="73">
        <v>31.1</v>
      </c>
      <c r="E13" s="75">
        <f t="shared" si="0"/>
        <v>408.45000000000005</v>
      </c>
    </row>
    <row r="14" spans="1:5" ht="15" customHeight="1">
      <c r="A14" s="42" t="s">
        <v>9</v>
      </c>
      <c r="B14" s="67">
        <v>41525</v>
      </c>
      <c r="C14" s="68" t="s">
        <v>139</v>
      </c>
      <c r="D14" s="73">
        <v>25</v>
      </c>
      <c r="E14" s="75">
        <f t="shared" si="0"/>
        <v>433.45000000000005</v>
      </c>
    </row>
    <row r="15" spans="1:5" ht="15" customHeight="1">
      <c r="A15" s="42" t="s">
        <v>9</v>
      </c>
      <c r="B15" s="67">
        <v>41525</v>
      </c>
      <c r="C15" s="68" t="s">
        <v>134</v>
      </c>
      <c r="D15" s="73">
        <v>-100</v>
      </c>
      <c r="E15" s="75">
        <f t="shared" si="0"/>
        <v>333.45000000000005</v>
      </c>
    </row>
    <row r="16" spans="1:5" ht="15" customHeight="1">
      <c r="A16" s="42" t="s">
        <v>9</v>
      </c>
      <c r="B16" s="67">
        <v>41525</v>
      </c>
      <c r="C16" s="68" t="s">
        <v>118</v>
      </c>
      <c r="D16" s="73">
        <v>-150</v>
      </c>
      <c r="E16" s="75">
        <f t="shared" si="0"/>
        <v>183.45000000000005</v>
      </c>
    </row>
    <row r="17" spans="1:5" ht="15" customHeight="1">
      <c r="A17" s="42" t="s">
        <v>9</v>
      </c>
      <c r="B17" s="67">
        <v>41525</v>
      </c>
      <c r="C17" s="68" t="s">
        <v>143</v>
      </c>
      <c r="D17" s="73">
        <v>-35.6</v>
      </c>
      <c r="E17" s="75">
        <f t="shared" si="0"/>
        <v>147.85000000000005</v>
      </c>
    </row>
    <row r="18" spans="1:5" ht="15" customHeight="1">
      <c r="A18" s="42" t="s">
        <v>9</v>
      </c>
      <c r="B18" s="67">
        <v>41526</v>
      </c>
      <c r="C18" s="68" t="s">
        <v>144</v>
      </c>
      <c r="D18" s="73">
        <v>15.6</v>
      </c>
      <c r="E18" s="75">
        <f t="shared" si="0"/>
        <v>163.45000000000005</v>
      </c>
    </row>
    <row r="19" spans="1:5" ht="15" customHeight="1">
      <c r="A19" s="42" t="s">
        <v>9</v>
      </c>
      <c r="B19" s="67">
        <v>41526</v>
      </c>
      <c r="C19" s="68" t="s">
        <v>110</v>
      </c>
      <c r="D19" s="73">
        <v>4</v>
      </c>
      <c r="E19" s="75">
        <f t="shared" si="0"/>
        <v>167.45000000000005</v>
      </c>
    </row>
    <row r="20" spans="1:5" ht="15" customHeight="1">
      <c r="A20" s="42" t="s">
        <v>9</v>
      </c>
      <c r="B20" s="67">
        <v>41526</v>
      </c>
      <c r="C20" s="68" t="s">
        <v>137</v>
      </c>
      <c r="D20" s="73">
        <v>100</v>
      </c>
      <c r="E20" s="75">
        <f t="shared" si="0"/>
        <v>267.45000000000005</v>
      </c>
    </row>
    <row r="21" spans="1:5" ht="15" customHeight="1">
      <c r="A21" s="42" t="s">
        <v>9</v>
      </c>
      <c r="B21" s="67">
        <v>41529</v>
      </c>
      <c r="C21" s="68" t="s">
        <v>145</v>
      </c>
      <c r="D21" s="73">
        <v>-20</v>
      </c>
      <c r="E21" s="75">
        <f t="shared" si="0"/>
        <v>247.45000000000005</v>
      </c>
    </row>
    <row r="22" spans="1:5" ht="15" customHeight="1">
      <c r="A22" s="42" t="s">
        <v>9</v>
      </c>
      <c r="B22" s="67">
        <v>41529</v>
      </c>
      <c r="C22" s="68" t="s">
        <v>118</v>
      </c>
      <c r="D22" s="73">
        <v>-150</v>
      </c>
      <c r="E22" s="75">
        <f t="shared" si="0"/>
        <v>97.450000000000045</v>
      </c>
    </row>
    <row r="23" spans="1:5" ht="15" customHeight="1">
      <c r="A23" s="42" t="s">
        <v>9</v>
      </c>
      <c r="B23" s="67">
        <v>41529</v>
      </c>
      <c r="C23" s="68" t="s">
        <v>148</v>
      </c>
      <c r="D23" s="73">
        <v>113.9</v>
      </c>
      <c r="E23" s="75">
        <f t="shared" si="0"/>
        <v>211.35000000000005</v>
      </c>
    </row>
    <row r="24" spans="1:5" ht="15" customHeight="1">
      <c r="A24" s="42" t="s">
        <v>9</v>
      </c>
      <c r="B24" s="67">
        <v>41529</v>
      </c>
      <c r="C24" s="68" t="s">
        <v>149</v>
      </c>
      <c r="D24" s="73">
        <v>30</v>
      </c>
      <c r="E24" s="75">
        <f t="shared" si="0"/>
        <v>241.35000000000005</v>
      </c>
    </row>
    <row r="25" spans="1:5" ht="15" customHeight="1">
      <c r="A25" s="42" t="s">
        <v>9</v>
      </c>
      <c r="B25" s="67">
        <v>41529</v>
      </c>
      <c r="C25" s="68" t="s">
        <v>99</v>
      </c>
      <c r="D25" s="73">
        <v>27.2</v>
      </c>
      <c r="E25" s="75">
        <f t="shared" si="0"/>
        <v>268.55000000000007</v>
      </c>
    </row>
    <row r="26" spans="1:5" ht="15" customHeight="1">
      <c r="A26" s="42" t="s">
        <v>9</v>
      </c>
      <c r="B26" s="67">
        <v>41529</v>
      </c>
      <c r="C26" s="68" t="s">
        <v>150</v>
      </c>
      <c r="D26" s="73">
        <v>30</v>
      </c>
      <c r="E26" s="75">
        <f t="shared" si="0"/>
        <v>298.55000000000007</v>
      </c>
    </row>
    <row r="27" spans="1:5" ht="15" customHeight="1">
      <c r="A27" s="42" t="s">
        <v>9</v>
      </c>
      <c r="B27" s="67">
        <v>41530</v>
      </c>
      <c r="C27" s="68" t="s">
        <v>99</v>
      </c>
      <c r="D27" s="73">
        <v>20.5</v>
      </c>
      <c r="E27" s="75">
        <f t="shared" si="0"/>
        <v>319.05000000000007</v>
      </c>
    </row>
    <row r="28" spans="1:5" ht="15" customHeight="1">
      <c r="A28" s="42" t="s">
        <v>9</v>
      </c>
      <c r="B28" s="67">
        <v>41530</v>
      </c>
      <c r="C28" s="68" t="s">
        <v>99</v>
      </c>
      <c r="D28" s="73">
        <v>35.4</v>
      </c>
      <c r="E28" s="75">
        <f t="shared" si="0"/>
        <v>354.45000000000005</v>
      </c>
    </row>
    <row r="29" spans="1:5" ht="15" customHeight="1">
      <c r="A29" s="42" t="s">
        <v>9</v>
      </c>
      <c r="B29" s="67">
        <v>41530</v>
      </c>
      <c r="C29" s="68" t="s">
        <v>99</v>
      </c>
      <c r="D29" s="73">
        <v>43</v>
      </c>
      <c r="E29" s="75">
        <f t="shared" si="0"/>
        <v>397.45000000000005</v>
      </c>
    </row>
    <row r="30" spans="1:5" ht="15" customHeight="1">
      <c r="A30" s="42" t="s">
        <v>9</v>
      </c>
      <c r="B30" s="67">
        <v>41530</v>
      </c>
      <c r="C30" s="68" t="s">
        <v>99</v>
      </c>
      <c r="D30" s="73">
        <v>5.7</v>
      </c>
      <c r="E30" s="75">
        <f t="shared" si="0"/>
        <v>403.15000000000003</v>
      </c>
    </row>
    <row r="31" spans="1:5" ht="15" customHeight="1">
      <c r="A31" s="42" t="s">
        <v>9</v>
      </c>
      <c r="B31" s="67">
        <v>41530</v>
      </c>
      <c r="C31" s="68" t="s">
        <v>147</v>
      </c>
      <c r="D31" s="73">
        <v>1</v>
      </c>
      <c r="E31" s="75">
        <f t="shared" si="0"/>
        <v>404.15000000000003</v>
      </c>
    </row>
    <row r="32" spans="1:5" ht="15" customHeight="1">
      <c r="A32" s="42" t="s">
        <v>9</v>
      </c>
      <c r="B32" s="67">
        <v>41530</v>
      </c>
      <c r="C32" s="68" t="s">
        <v>118</v>
      </c>
      <c r="D32" s="73">
        <v>-350</v>
      </c>
      <c r="E32" s="75">
        <f t="shared" si="0"/>
        <v>54.150000000000034</v>
      </c>
    </row>
    <row r="33" spans="1:5" ht="15" customHeight="1">
      <c r="A33" s="42" t="s">
        <v>9</v>
      </c>
      <c r="B33" s="67">
        <v>41533</v>
      </c>
      <c r="C33" s="68" t="s">
        <v>151</v>
      </c>
      <c r="D33" s="73">
        <v>30</v>
      </c>
      <c r="E33" s="75">
        <f t="shared" si="0"/>
        <v>84.150000000000034</v>
      </c>
    </row>
    <row r="34" spans="1:5" ht="15" customHeight="1">
      <c r="A34" s="42" t="s">
        <v>9</v>
      </c>
      <c r="B34" s="67">
        <v>41533</v>
      </c>
      <c r="C34" s="68" t="s">
        <v>166</v>
      </c>
      <c r="D34" s="73">
        <v>30</v>
      </c>
      <c r="E34" s="75">
        <f t="shared" si="0"/>
        <v>114.15000000000003</v>
      </c>
    </row>
    <row r="35" spans="1:5" ht="15" customHeight="1">
      <c r="A35" s="42" t="s">
        <v>9</v>
      </c>
      <c r="B35" s="67">
        <v>41533</v>
      </c>
      <c r="C35" s="68" t="s">
        <v>167</v>
      </c>
      <c r="D35" s="73">
        <v>11.1</v>
      </c>
      <c r="E35" s="75">
        <f t="shared" si="0"/>
        <v>125.25000000000003</v>
      </c>
    </row>
    <row r="36" spans="1:5" ht="15" customHeight="1">
      <c r="A36" s="42" t="s">
        <v>9</v>
      </c>
      <c r="B36" s="67">
        <v>41533</v>
      </c>
      <c r="C36" s="68" t="s">
        <v>169</v>
      </c>
      <c r="D36" s="73">
        <v>30</v>
      </c>
      <c r="E36" s="75">
        <f t="shared" si="0"/>
        <v>155.25000000000003</v>
      </c>
    </row>
    <row r="37" spans="1:5" ht="15" customHeight="1">
      <c r="A37" s="42" t="s">
        <v>9</v>
      </c>
      <c r="B37" s="67">
        <v>41534</v>
      </c>
      <c r="C37" s="68" t="s">
        <v>99</v>
      </c>
      <c r="D37" s="73">
        <v>40.9</v>
      </c>
      <c r="E37" s="75">
        <f t="shared" si="0"/>
        <v>196.15000000000003</v>
      </c>
    </row>
    <row r="38" spans="1:5" ht="15" customHeight="1">
      <c r="A38" s="42" t="s">
        <v>9</v>
      </c>
      <c r="B38" s="67">
        <v>41535</v>
      </c>
      <c r="C38" s="68" t="s">
        <v>168</v>
      </c>
      <c r="D38" s="73">
        <v>44.4</v>
      </c>
      <c r="E38" s="75">
        <f t="shared" si="0"/>
        <v>240.55000000000004</v>
      </c>
    </row>
    <row r="39" spans="1:5" ht="15" customHeight="1">
      <c r="A39" s="42" t="s">
        <v>9</v>
      </c>
      <c r="B39" s="67">
        <v>41535</v>
      </c>
      <c r="C39" s="68" t="s">
        <v>99</v>
      </c>
      <c r="D39" s="73">
        <v>13.4</v>
      </c>
      <c r="E39" s="75">
        <f t="shared" si="0"/>
        <v>253.95000000000005</v>
      </c>
    </row>
    <row r="40" spans="1:5" ht="15" customHeight="1">
      <c r="A40" s="42" t="s">
        <v>9</v>
      </c>
      <c r="B40" s="67">
        <v>41535</v>
      </c>
      <c r="C40" s="68" t="s">
        <v>99</v>
      </c>
      <c r="D40" s="73">
        <v>13.4</v>
      </c>
      <c r="E40" s="75">
        <f t="shared" si="0"/>
        <v>267.35000000000002</v>
      </c>
    </row>
    <row r="41" spans="1:5" ht="15" customHeight="1">
      <c r="A41" s="42" t="s">
        <v>9</v>
      </c>
      <c r="B41" s="67">
        <v>41537</v>
      </c>
      <c r="C41" s="68" t="s">
        <v>99</v>
      </c>
      <c r="D41" s="73">
        <v>7.8</v>
      </c>
      <c r="E41" s="75">
        <f t="shared" si="0"/>
        <v>275.15000000000003</v>
      </c>
    </row>
    <row r="42" spans="1:5" ht="15" customHeight="1">
      <c r="A42" s="42" t="s">
        <v>9</v>
      </c>
      <c r="B42" s="67">
        <v>41540</v>
      </c>
      <c r="C42" s="68" t="s">
        <v>147</v>
      </c>
      <c r="D42" s="73">
        <v>1</v>
      </c>
      <c r="E42" s="75">
        <f t="shared" si="0"/>
        <v>276.15000000000003</v>
      </c>
    </row>
    <row r="43" spans="1:5" ht="15" customHeight="1">
      <c r="A43" s="42" t="s">
        <v>9</v>
      </c>
      <c r="B43" s="67">
        <v>41541</v>
      </c>
      <c r="C43" s="68" t="s">
        <v>99</v>
      </c>
      <c r="D43" s="73">
        <v>68.7</v>
      </c>
      <c r="E43" s="75">
        <f t="shared" si="0"/>
        <v>344.85</v>
      </c>
    </row>
    <row r="44" spans="1:5" ht="15" customHeight="1">
      <c r="A44" s="42" t="s">
        <v>9</v>
      </c>
      <c r="B44" s="67">
        <v>41541</v>
      </c>
      <c r="C44" s="68" t="s">
        <v>99</v>
      </c>
      <c r="D44" s="73">
        <v>8.5</v>
      </c>
      <c r="E44" s="75">
        <f t="shared" si="0"/>
        <v>353.35</v>
      </c>
    </row>
    <row r="45" spans="1:5" ht="15" customHeight="1">
      <c r="A45" s="42" t="s">
        <v>9</v>
      </c>
      <c r="B45" s="67">
        <v>41541</v>
      </c>
      <c r="C45" s="68" t="s">
        <v>99</v>
      </c>
      <c r="D45" s="73">
        <v>-13.4</v>
      </c>
      <c r="E45" s="75">
        <f t="shared" si="0"/>
        <v>339.95000000000005</v>
      </c>
    </row>
    <row r="46" spans="1:5" ht="15" customHeight="1">
      <c r="A46" s="42" t="s">
        <v>9</v>
      </c>
      <c r="B46" s="67">
        <v>41541</v>
      </c>
      <c r="C46" s="68" t="s">
        <v>174</v>
      </c>
      <c r="D46" s="73">
        <v>-7</v>
      </c>
      <c r="E46" s="75">
        <f t="shared" si="0"/>
        <v>332.95000000000005</v>
      </c>
    </row>
    <row r="47" spans="1:5" ht="15" customHeight="1">
      <c r="A47" s="42" t="s">
        <v>9</v>
      </c>
      <c r="B47" s="67">
        <v>41542</v>
      </c>
      <c r="C47" s="68" t="s">
        <v>96</v>
      </c>
      <c r="D47" s="73">
        <v>30</v>
      </c>
      <c r="E47" s="75">
        <f t="shared" si="0"/>
        <v>362.95000000000005</v>
      </c>
    </row>
    <row r="48" spans="1:5" ht="15" customHeight="1">
      <c r="A48" s="42" t="s">
        <v>9</v>
      </c>
      <c r="B48" s="67">
        <v>41542</v>
      </c>
      <c r="C48" s="68" t="s">
        <v>170</v>
      </c>
      <c r="D48" s="73">
        <v>30</v>
      </c>
      <c r="E48" s="75">
        <f t="shared" si="0"/>
        <v>392.95000000000005</v>
      </c>
    </row>
    <row r="49" spans="1:5" ht="15" customHeight="1">
      <c r="A49" s="42" t="s">
        <v>9</v>
      </c>
      <c r="B49" s="67">
        <v>41542</v>
      </c>
      <c r="C49" s="68" t="s">
        <v>99</v>
      </c>
      <c r="D49" s="73">
        <v>36.1</v>
      </c>
      <c r="E49" s="75">
        <f t="shared" si="0"/>
        <v>429.05000000000007</v>
      </c>
    </row>
    <row r="50" spans="1:5" ht="15" customHeight="1">
      <c r="A50" s="42" t="s">
        <v>9</v>
      </c>
      <c r="B50" s="67">
        <v>41542</v>
      </c>
      <c r="C50" s="68" t="s">
        <v>118</v>
      </c>
      <c r="D50" s="73">
        <v>-350</v>
      </c>
      <c r="E50" s="75">
        <f t="shared" si="0"/>
        <v>79.050000000000068</v>
      </c>
    </row>
    <row r="51" spans="1:5" ht="15" customHeight="1">
      <c r="A51" s="42" t="s">
        <v>9</v>
      </c>
      <c r="B51" s="67">
        <v>41543</v>
      </c>
      <c r="C51" s="68" t="s">
        <v>186</v>
      </c>
      <c r="D51" s="73">
        <v>30</v>
      </c>
      <c r="E51" s="75">
        <f t="shared" si="0"/>
        <v>109.05000000000007</v>
      </c>
    </row>
    <row r="52" spans="1:5" ht="15" customHeight="1">
      <c r="A52" s="42" t="s">
        <v>9</v>
      </c>
      <c r="B52" s="67">
        <v>41547</v>
      </c>
      <c r="C52" s="68" t="s">
        <v>114</v>
      </c>
      <c r="D52" s="73">
        <v>30</v>
      </c>
      <c r="E52" s="75">
        <f t="shared" si="0"/>
        <v>139.05000000000007</v>
      </c>
    </row>
    <row r="53" spans="1:5" ht="15" customHeight="1">
      <c r="A53" s="42" t="s">
        <v>9</v>
      </c>
      <c r="B53" s="67">
        <v>41547</v>
      </c>
      <c r="C53" s="68" t="s">
        <v>99</v>
      </c>
      <c r="D53" s="73">
        <v>8.6999999999999993</v>
      </c>
      <c r="E53" s="75">
        <f t="shared" si="0"/>
        <v>147.75000000000006</v>
      </c>
    </row>
    <row r="54" spans="1:5" ht="15" customHeight="1" thickBot="1">
      <c r="A54" s="42" t="s">
        <v>9</v>
      </c>
      <c r="B54" s="67">
        <v>41547</v>
      </c>
      <c r="C54" s="68" t="s">
        <v>97</v>
      </c>
      <c r="D54" s="73">
        <v>30</v>
      </c>
      <c r="E54" s="75">
        <f t="shared" si="0"/>
        <v>177.75000000000006</v>
      </c>
    </row>
    <row r="55" spans="1:5" ht="15" customHeight="1" thickTop="1" thickBot="1">
      <c r="A55" s="59"/>
      <c r="B55" s="60"/>
      <c r="C55" s="41" t="s">
        <v>121</v>
      </c>
      <c r="D55" s="61"/>
      <c r="E55" s="62"/>
    </row>
    <row r="56" spans="1:5" ht="15" customHeight="1" thickTop="1">
      <c r="A56" s="42" t="s">
        <v>9</v>
      </c>
      <c r="B56" s="67">
        <v>41548</v>
      </c>
      <c r="C56" s="68" t="s">
        <v>191</v>
      </c>
      <c r="D56" s="73">
        <v>30</v>
      </c>
      <c r="E56" s="75">
        <f>E54+D56</f>
        <v>207.75000000000006</v>
      </c>
    </row>
    <row r="57" spans="1:5" ht="15" customHeight="1">
      <c r="A57" s="42" t="s">
        <v>9</v>
      </c>
      <c r="B57" s="67">
        <v>41549</v>
      </c>
      <c r="C57" s="68" t="s">
        <v>192</v>
      </c>
      <c r="D57" s="73">
        <v>25</v>
      </c>
      <c r="E57" s="75">
        <f>E56+D57</f>
        <v>232.75000000000006</v>
      </c>
    </row>
    <row r="58" spans="1:5" ht="15" customHeight="1">
      <c r="A58" s="42" t="s">
        <v>9</v>
      </c>
      <c r="B58" s="67">
        <v>41550</v>
      </c>
      <c r="C58" s="68" t="s">
        <v>193</v>
      </c>
      <c r="D58" s="73">
        <v>30</v>
      </c>
      <c r="E58" s="75">
        <f t="shared" ref="E58:E77" si="1">E57+D58</f>
        <v>262.75000000000006</v>
      </c>
    </row>
    <row r="59" spans="1:5" ht="15" customHeight="1">
      <c r="A59" s="42" t="s">
        <v>9</v>
      </c>
      <c r="B59" s="67">
        <v>41551</v>
      </c>
      <c r="C59" s="68" t="s">
        <v>109</v>
      </c>
      <c r="D59" s="73">
        <v>30</v>
      </c>
      <c r="E59" s="75">
        <f t="shared" si="1"/>
        <v>292.75000000000006</v>
      </c>
    </row>
    <row r="60" spans="1:5" ht="15" customHeight="1">
      <c r="A60" s="42" t="s">
        <v>9</v>
      </c>
      <c r="B60" s="67">
        <v>41554</v>
      </c>
      <c r="C60" s="68" t="s">
        <v>118</v>
      </c>
      <c r="D60" s="73">
        <v>-200</v>
      </c>
      <c r="E60" s="75">
        <f t="shared" si="1"/>
        <v>92.750000000000057</v>
      </c>
    </row>
    <row r="61" spans="1:5" ht="15" customHeight="1">
      <c r="A61" s="42" t="s">
        <v>9</v>
      </c>
      <c r="B61" s="67">
        <v>41554</v>
      </c>
      <c r="C61" s="68" t="s">
        <v>190</v>
      </c>
      <c r="D61" s="73">
        <v>30</v>
      </c>
      <c r="E61" s="75">
        <f t="shared" si="1"/>
        <v>122.75000000000006</v>
      </c>
    </row>
    <row r="62" spans="1:5" ht="15" customHeight="1">
      <c r="A62" s="42" t="s">
        <v>9</v>
      </c>
      <c r="B62" s="67">
        <v>41554</v>
      </c>
      <c r="C62" s="68" t="s">
        <v>115</v>
      </c>
      <c r="D62" s="73">
        <v>4</v>
      </c>
      <c r="E62" s="75">
        <f t="shared" si="1"/>
        <v>126.75000000000006</v>
      </c>
    </row>
    <row r="63" spans="1:5" ht="15" customHeight="1">
      <c r="A63" s="42" t="s">
        <v>9</v>
      </c>
      <c r="B63" s="67">
        <v>41556</v>
      </c>
      <c r="C63" s="68" t="s">
        <v>189</v>
      </c>
      <c r="D63" s="73">
        <v>30</v>
      </c>
      <c r="E63" s="75">
        <f t="shared" si="1"/>
        <v>156.75000000000006</v>
      </c>
    </row>
    <row r="64" spans="1:5" ht="15" customHeight="1">
      <c r="A64" s="42" t="s">
        <v>9</v>
      </c>
      <c r="B64" s="67">
        <v>41557</v>
      </c>
      <c r="C64" s="68" t="s">
        <v>188</v>
      </c>
      <c r="D64" s="73">
        <v>28.7</v>
      </c>
      <c r="E64" s="75">
        <f t="shared" si="1"/>
        <v>185.45000000000005</v>
      </c>
    </row>
    <row r="65" spans="1:5" ht="15" customHeight="1">
      <c r="A65" s="42" t="s">
        <v>9</v>
      </c>
      <c r="B65" s="67">
        <v>41558</v>
      </c>
      <c r="C65" s="68" t="s">
        <v>99</v>
      </c>
      <c r="D65" s="73">
        <v>7</v>
      </c>
      <c r="E65" s="75">
        <f t="shared" si="1"/>
        <v>192.45000000000005</v>
      </c>
    </row>
    <row r="66" spans="1:5" ht="15" customHeight="1">
      <c r="A66" s="42" t="s">
        <v>9</v>
      </c>
      <c r="B66" s="67">
        <v>41561</v>
      </c>
      <c r="C66" s="68" t="s">
        <v>187</v>
      </c>
      <c r="D66" s="73">
        <v>4.5</v>
      </c>
      <c r="E66" s="75">
        <f t="shared" si="1"/>
        <v>196.95000000000005</v>
      </c>
    </row>
    <row r="67" spans="1:5" ht="15" customHeight="1">
      <c r="A67" s="42" t="s">
        <v>9</v>
      </c>
      <c r="B67" s="67">
        <v>41563</v>
      </c>
      <c r="C67" s="68" t="s">
        <v>99</v>
      </c>
      <c r="D67" s="73">
        <v>13.7</v>
      </c>
      <c r="E67" s="75">
        <f t="shared" si="1"/>
        <v>210.65000000000003</v>
      </c>
    </row>
    <row r="68" spans="1:5" ht="15" customHeight="1">
      <c r="A68" s="42" t="s">
        <v>9</v>
      </c>
      <c r="B68" s="67">
        <v>41564</v>
      </c>
      <c r="C68" s="68" t="s">
        <v>194</v>
      </c>
      <c r="D68" s="73">
        <v>35</v>
      </c>
      <c r="E68" s="75">
        <f t="shared" si="1"/>
        <v>245.65000000000003</v>
      </c>
    </row>
    <row r="69" spans="1:5" ht="15" customHeight="1">
      <c r="A69" s="42" t="s">
        <v>9</v>
      </c>
      <c r="B69" s="67">
        <v>41570</v>
      </c>
      <c r="C69" s="68" t="s">
        <v>131</v>
      </c>
      <c r="D69" s="73">
        <v>114.9</v>
      </c>
      <c r="E69" s="75">
        <f t="shared" si="1"/>
        <v>360.55000000000007</v>
      </c>
    </row>
    <row r="70" spans="1:5" ht="15" customHeight="1">
      <c r="A70" s="42" t="s">
        <v>9</v>
      </c>
      <c r="B70" s="67">
        <v>41571</v>
      </c>
      <c r="C70" s="68" t="s">
        <v>117</v>
      </c>
      <c r="D70" s="73">
        <v>5</v>
      </c>
      <c r="E70" s="75">
        <f t="shared" si="1"/>
        <v>365.55000000000007</v>
      </c>
    </row>
    <row r="71" spans="1:5" ht="15" customHeight="1">
      <c r="A71" s="42" t="s">
        <v>9</v>
      </c>
      <c r="B71" s="67">
        <v>41572</v>
      </c>
      <c r="C71" s="68" t="s">
        <v>118</v>
      </c>
      <c r="D71" s="73">
        <v>-301.75</v>
      </c>
      <c r="E71" s="75">
        <f t="shared" si="1"/>
        <v>63.800000000000068</v>
      </c>
    </row>
    <row r="72" spans="1:5" ht="15" customHeight="1">
      <c r="A72" s="42" t="s">
        <v>9</v>
      </c>
      <c r="B72" s="67">
        <v>41572</v>
      </c>
      <c r="C72" s="68" t="s">
        <v>211</v>
      </c>
      <c r="D72" s="73">
        <v>30</v>
      </c>
      <c r="E72" s="75">
        <f t="shared" si="1"/>
        <v>93.800000000000068</v>
      </c>
    </row>
    <row r="73" spans="1:5" ht="15" customHeight="1">
      <c r="A73" s="42" t="s">
        <v>9</v>
      </c>
      <c r="B73" s="67">
        <v>41576</v>
      </c>
      <c r="C73" s="68" t="s">
        <v>117</v>
      </c>
      <c r="D73" s="73">
        <v>4</v>
      </c>
      <c r="E73" s="75">
        <f t="shared" si="1"/>
        <v>97.800000000000068</v>
      </c>
    </row>
    <row r="74" spans="1:5" ht="15" customHeight="1">
      <c r="A74" s="42" t="s">
        <v>9</v>
      </c>
      <c r="B74" s="67">
        <v>41577</v>
      </c>
      <c r="C74" s="68" t="s">
        <v>211</v>
      </c>
      <c r="D74" s="73">
        <v>30</v>
      </c>
      <c r="E74" s="75">
        <f t="shared" si="1"/>
        <v>127.80000000000007</v>
      </c>
    </row>
    <row r="75" spans="1:5" ht="15" customHeight="1">
      <c r="A75" s="42" t="s">
        <v>9</v>
      </c>
      <c r="B75" s="67">
        <v>41578</v>
      </c>
      <c r="C75" s="68" t="s">
        <v>112</v>
      </c>
      <c r="D75" s="73">
        <v>-4</v>
      </c>
      <c r="E75" s="75">
        <f t="shared" si="1"/>
        <v>123.80000000000007</v>
      </c>
    </row>
    <row r="76" spans="1:5" ht="15" customHeight="1">
      <c r="A76" s="42" t="s">
        <v>9</v>
      </c>
      <c r="B76" s="67">
        <v>41578</v>
      </c>
      <c r="C76" s="68" t="s">
        <v>212</v>
      </c>
      <c r="D76" s="73">
        <v>80</v>
      </c>
      <c r="E76" s="75">
        <f t="shared" si="1"/>
        <v>203.80000000000007</v>
      </c>
    </row>
    <row r="77" spans="1:5" ht="15" customHeight="1" thickBot="1">
      <c r="A77" s="42" t="s">
        <v>9</v>
      </c>
      <c r="B77" s="67">
        <v>41578</v>
      </c>
      <c r="C77" s="68" t="s">
        <v>212</v>
      </c>
      <c r="D77" s="73">
        <v>185</v>
      </c>
      <c r="E77" s="75">
        <f t="shared" si="1"/>
        <v>388.80000000000007</v>
      </c>
    </row>
    <row r="78" spans="1:5" ht="15" customHeight="1" thickTop="1" thickBot="1">
      <c r="A78" s="59"/>
      <c r="B78" s="60"/>
      <c r="C78" s="41" t="s">
        <v>152</v>
      </c>
      <c r="D78" s="61"/>
      <c r="E78" s="62"/>
    </row>
    <row r="79" spans="1:5" ht="15" customHeight="1" thickTop="1">
      <c r="A79" s="42" t="s">
        <v>9</v>
      </c>
      <c r="B79" s="67">
        <v>41582</v>
      </c>
      <c r="C79" s="68" t="s">
        <v>208</v>
      </c>
      <c r="D79" s="73">
        <v>-271.5</v>
      </c>
      <c r="E79" s="75">
        <f>E77+D79</f>
        <v>117.30000000000007</v>
      </c>
    </row>
    <row r="80" spans="1:5" ht="15" customHeight="1">
      <c r="A80" s="42" t="s">
        <v>9</v>
      </c>
      <c r="B80" s="67">
        <v>41582</v>
      </c>
      <c r="C80" s="68" t="s">
        <v>210</v>
      </c>
      <c r="D80" s="73">
        <v>20</v>
      </c>
      <c r="E80" s="75">
        <f>E79+D80</f>
        <v>137.30000000000007</v>
      </c>
    </row>
    <row r="81" spans="1:5" ht="15" customHeight="1">
      <c r="A81" s="42" t="s">
        <v>9</v>
      </c>
      <c r="B81" s="67">
        <v>41585</v>
      </c>
      <c r="C81" s="68" t="s">
        <v>213</v>
      </c>
      <c r="D81" s="73">
        <v>-1.43</v>
      </c>
      <c r="E81" s="75">
        <f t="shared" ref="E81:E110" si="2">E80+D81</f>
        <v>135.87000000000006</v>
      </c>
    </row>
    <row r="82" spans="1:5" ht="15" customHeight="1">
      <c r="A82" s="42" t="s">
        <v>9</v>
      </c>
      <c r="B82" s="67">
        <v>41585</v>
      </c>
      <c r="C82" s="68" t="s">
        <v>214</v>
      </c>
      <c r="D82" s="73">
        <v>-8.92</v>
      </c>
      <c r="E82" s="75">
        <f t="shared" si="2"/>
        <v>126.95000000000006</v>
      </c>
    </row>
    <row r="83" spans="1:5" ht="15" customHeight="1">
      <c r="A83" s="42" t="s">
        <v>9</v>
      </c>
      <c r="B83" s="67">
        <v>41585</v>
      </c>
      <c r="C83" s="68" t="s">
        <v>215</v>
      </c>
      <c r="D83" s="73">
        <v>-30.48</v>
      </c>
      <c r="E83" s="75">
        <f t="shared" si="2"/>
        <v>96.470000000000056</v>
      </c>
    </row>
    <row r="84" spans="1:5" ht="15" customHeight="1">
      <c r="A84" s="42" t="s">
        <v>9</v>
      </c>
      <c r="B84" s="67">
        <v>41586</v>
      </c>
      <c r="C84" s="68" t="s">
        <v>216</v>
      </c>
      <c r="D84" s="73">
        <v>-9.56</v>
      </c>
      <c r="E84" s="75">
        <f t="shared" si="2"/>
        <v>86.910000000000053</v>
      </c>
    </row>
    <row r="85" spans="1:5" ht="15" customHeight="1">
      <c r="A85" s="42" t="s">
        <v>9</v>
      </c>
      <c r="B85" s="67">
        <v>41586</v>
      </c>
      <c r="C85" s="68" t="s">
        <v>217</v>
      </c>
      <c r="D85" s="73">
        <v>4.08</v>
      </c>
      <c r="E85" s="75">
        <f t="shared" si="2"/>
        <v>90.990000000000052</v>
      </c>
    </row>
    <row r="86" spans="1:5" ht="15" customHeight="1">
      <c r="A86" s="42" t="s">
        <v>9</v>
      </c>
      <c r="B86" s="67">
        <v>41590</v>
      </c>
      <c r="C86" s="68" t="s">
        <v>209</v>
      </c>
      <c r="D86" s="73">
        <v>25</v>
      </c>
      <c r="E86" s="75">
        <f t="shared" si="2"/>
        <v>115.99000000000005</v>
      </c>
    </row>
    <row r="87" spans="1:5" ht="15" customHeight="1">
      <c r="A87" s="42" t="s">
        <v>9</v>
      </c>
      <c r="B87" s="67">
        <v>41591</v>
      </c>
      <c r="C87" s="68" t="s">
        <v>98</v>
      </c>
      <c r="D87" s="73">
        <v>62.5</v>
      </c>
      <c r="E87" s="75">
        <f t="shared" si="2"/>
        <v>178.49000000000007</v>
      </c>
    </row>
    <row r="88" spans="1:5" ht="15" customHeight="1">
      <c r="A88" s="42" t="s">
        <v>9</v>
      </c>
      <c r="B88" s="67">
        <v>41591</v>
      </c>
      <c r="C88" s="68" t="s">
        <v>98</v>
      </c>
      <c r="D88" s="73">
        <v>25</v>
      </c>
      <c r="E88" s="75">
        <f t="shared" si="2"/>
        <v>203.49000000000007</v>
      </c>
    </row>
    <row r="89" spans="1:5" ht="15" customHeight="1">
      <c r="A89" s="42" t="s">
        <v>9</v>
      </c>
      <c r="B89" s="67">
        <v>41592</v>
      </c>
      <c r="C89" s="68" t="s">
        <v>218</v>
      </c>
      <c r="D89" s="73">
        <v>-5.64</v>
      </c>
      <c r="E89" s="75">
        <f t="shared" si="2"/>
        <v>197.85000000000008</v>
      </c>
    </row>
    <row r="90" spans="1:5" ht="15" customHeight="1">
      <c r="A90" s="42" t="s">
        <v>9</v>
      </c>
      <c r="B90" s="67">
        <v>41592</v>
      </c>
      <c r="C90" s="68" t="s">
        <v>98</v>
      </c>
      <c r="D90" s="73">
        <v>2.5</v>
      </c>
      <c r="E90" s="75">
        <f t="shared" si="2"/>
        <v>200.35000000000008</v>
      </c>
    </row>
    <row r="91" spans="1:5" ht="15" customHeight="1">
      <c r="A91" s="42" t="s">
        <v>9</v>
      </c>
      <c r="B91" s="67">
        <v>41597</v>
      </c>
      <c r="C91" s="68" t="s">
        <v>219</v>
      </c>
      <c r="D91" s="73">
        <v>9</v>
      </c>
      <c r="E91" s="75">
        <f t="shared" si="2"/>
        <v>209.35000000000008</v>
      </c>
    </row>
    <row r="92" spans="1:5" ht="15" customHeight="1">
      <c r="A92" s="42" t="s">
        <v>9</v>
      </c>
      <c r="B92" s="67">
        <v>41597</v>
      </c>
      <c r="C92" s="68" t="s">
        <v>98</v>
      </c>
      <c r="D92" s="73">
        <v>2.5</v>
      </c>
      <c r="E92" s="75">
        <f t="shared" si="2"/>
        <v>211.85000000000008</v>
      </c>
    </row>
    <row r="93" spans="1:5" ht="15" customHeight="1">
      <c r="A93" s="42" t="s">
        <v>9</v>
      </c>
      <c r="B93" s="67">
        <v>41597</v>
      </c>
      <c r="C93" s="68" t="s">
        <v>220</v>
      </c>
      <c r="D93" s="73">
        <v>-9.7799999999999994</v>
      </c>
      <c r="E93" s="75">
        <f t="shared" si="2"/>
        <v>202.07000000000008</v>
      </c>
    </row>
    <row r="94" spans="1:5" ht="15" customHeight="1">
      <c r="A94" s="42" t="s">
        <v>9</v>
      </c>
      <c r="B94" s="67">
        <v>41597</v>
      </c>
      <c r="C94" s="68" t="s">
        <v>98</v>
      </c>
      <c r="D94" s="73">
        <v>25</v>
      </c>
      <c r="E94" s="75">
        <f t="shared" si="2"/>
        <v>227.07000000000008</v>
      </c>
    </row>
    <row r="95" spans="1:5" ht="15" customHeight="1">
      <c r="A95" s="42" t="s">
        <v>9</v>
      </c>
      <c r="B95" s="67">
        <v>41597</v>
      </c>
      <c r="C95" s="68" t="s">
        <v>117</v>
      </c>
      <c r="D95" s="73">
        <v>4</v>
      </c>
      <c r="E95" s="75">
        <f t="shared" si="2"/>
        <v>231.07000000000008</v>
      </c>
    </row>
    <row r="96" spans="1:5" ht="15" customHeight="1">
      <c r="A96" s="42" t="s">
        <v>9</v>
      </c>
      <c r="B96" s="67">
        <v>41597</v>
      </c>
      <c r="C96" s="68" t="s">
        <v>98</v>
      </c>
      <c r="D96" s="73">
        <v>15</v>
      </c>
      <c r="E96" s="75">
        <f t="shared" si="2"/>
        <v>246.07000000000008</v>
      </c>
    </row>
    <row r="97" spans="1:5" ht="15" customHeight="1">
      <c r="A97" s="42" t="s">
        <v>9</v>
      </c>
      <c r="B97" s="67">
        <v>41597</v>
      </c>
      <c r="C97" s="68" t="s">
        <v>98</v>
      </c>
      <c r="D97" s="73">
        <v>5</v>
      </c>
      <c r="E97" s="75">
        <f t="shared" si="2"/>
        <v>251.07000000000008</v>
      </c>
    </row>
    <row r="98" spans="1:5" ht="15" customHeight="1">
      <c r="A98" s="42" t="s">
        <v>9</v>
      </c>
      <c r="B98" s="67">
        <v>41598</v>
      </c>
      <c r="C98" s="68" t="s">
        <v>98</v>
      </c>
      <c r="D98" s="73">
        <v>5</v>
      </c>
      <c r="E98" s="75">
        <f t="shared" si="2"/>
        <v>256.07000000000005</v>
      </c>
    </row>
    <row r="99" spans="1:5" ht="15" customHeight="1">
      <c r="A99" s="42" t="s">
        <v>9</v>
      </c>
      <c r="B99" s="67">
        <v>41598</v>
      </c>
      <c r="C99" s="68" t="s">
        <v>254</v>
      </c>
      <c r="D99" s="73">
        <v>-9.85</v>
      </c>
      <c r="E99" s="75">
        <f t="shared" si="2"/>
        <v>246.22000000000006</v>
      </c>
    </row>
    <row r="100" spans="1:5" ht="15" customHeight="1">
      <c r="A100" s="42" t="s">
        <v>9</v>
      </c>
      <c r="B100" s="67">
        <v>41598</v>
      </c>
      <c r="C100" s="68" t="s">
        <v>98</v>
      </c>
      <c r="D100" s="73">
        <v>62.5</v>
      </c>
      <c r="E100" s="75">
        <f t="shared" si="2"/>
        <v>308.72000000000003</v>
      </c>
    </row>
    <row r="101" spans="1:5" ht="15" customHeight="1">
      <c r="A101" s="42" t="s">
        <v>9</v>
      </c>
      <c r="B101" s="67">
        <v>41603</v>
      </c>
      <c r="C101" s="68" t="s">
        <v>187</v>
      </c>
      <c r="D101" s="73">
        <v>4.5</v>
      </c>
      <c r="E101" s="75">
        <f t="shared" si="2"/>
        <v>313.22000000000003</v>
      </c>
    </row>
    <row r="102" spans="1:5" ht="15" customHeight="1">
      <c r="A102" s="42" t="s">
        <v>9</v>
      </c>
      <c r="B102" s="67">
        <v>41603</v>
      </c>
      <c r="C102" s="68" t="s">
        <v>99</v>
      </c>
      <c r="D102" s="73">
        <v>17.2</v>
      </c>
      <c r="E102" s="75">
        <f t="shared" si="2"/>
        <v>330.42</v>
      </c>
    </row>
    <row r="103" spans="1:5" ht="15" customHeight="1">
      <c r="A103" s="42" t="s">
        <v>9</v>
      </c>
      <c r="B103" s="67">
        <v>41604</v>
      </c>
      <c r="C103" s="68" t="s">
        <v>98</v>
      </c>
      <c r="D103" s="73">
        <v>62.5</v>
      </c>
      <c r="E103" s="75">
        <f t="shared" si="2"/>
        <v>392.92</v>
      </c>
    </row>
    <row r="104" spans="1:5" ht="15" customHeight="1">
      <c r="A104" s="42" t="s">
        <v>9</v>
      </c>
      <c r="B104" s="67">
        <v>41604</v>
      </c>
      <c r="C104" s="68" t="s">
        <v>98</v>
      </c>
      <c r="D104" s="73">
        <v>62.5</v>
      </c>
      <c r="E104" s="75">
        <f t="shared" si="2"/>
        <v>455.42</v>
      </c>
    </row>
    <row r="105" spans="1:5" ht="15" customHeight="1">
      <c r="A105" s="42" t="s">
        <v>9</v>
      </c>
      <c r="B105" s="67">
        <v>41605</v>
      </c>
      <c r="C105" s="68" t="s">
        <v>258</v>
      </c>
      <c r="D105" s="73">
        <v>18</v>
      </c>
      <c r="E105" s="75">
        <f t="shared" si="2"/>
        <v>473.42</v>
      </c>
    </row>
    <row r="106" spans="1:5" ht="15" customHeight="1">
      <c r="A106" s="42" t="s">
        <v>9</v>
      </c>
      <c r="B106" s="67">
        <v>41605</v>
      </c>
      <c r="C106" s="68" t="s">
        <v>256</v>
      </c>
      <c r="D106" s="73">
        <v>-12</v>
      </c>
      <c r="E106" s="75">
        <f t="shared" si="2"/>
        <v>461.42</v>
      </c>
    </row>
    <row r="107" spans="1:5" ht="15" customHeight="1">
      <c r="A107" s="42" t="s">
        <v>9</v>
      </c>
      <c r="B107" s="67">
        <v>41605</v>
      </c>
      <c r="C107" s="68" t="s">
        <v>187</v>
      </c>
      <c r="D107" s="73">
        <v>4.5</v>
      </c>
      <c r="E107" s="75">
        <f t="shared" si="2"/>
        <v>465.92</v>
      </c>
    </row>
    <row r="108" spans="1:5" ht="15" customHeight="1">
      <c r="A108" s="42" t="s">
        <v>9</v>
      </c>
      <c r="B108" s="67">
        <v>41606</v>
      </c>
      <c r="C108" s="68" t="s">
        <v>208</v>
      </c>
      <c r="D108" s="73">
        <v>-400</v>
      </c>
      <c r="E108" s="75">
        <f t="shared" si="2"/>
        <v>65.920000000000016</v>
      </c>
    </row>
    <row r="109" spans="1:5" ht="15" customHeight="1">
      <c r="A109" s="42" t="s">
        <v>9</v>
      </c>
      <c r="B109" s="67">
        <v>41606</v>
      </c>
      <c r="C109" s="68" t="s">
        <v>259</v>
      </c>
      <c r="D109" s="73">
        <v>22.08</v>
      </c>
      <c r="E109" s="75">
        <f t="shared" si="2"/>
        <v>88.000000000000014</v>
      </c>
    </row>
    <row r="110" spans="1:5" ht="15" customHeight="1" thickBot="1">
      <c r="A110" s="42" t="s">
        <v>9</v>
      </c>
      <c r="B110" s="67">
        <v>41606</v>
      </c>
      <c r="C110" s="68" t="s">
        <v>98</v>
      </c>
      <c r="D110" s="73">
        <v>2.5</v>
      </c>
      <c r="E110" s="75">
        <f t="shared" si="2"/>
        <v>90.500000000000014</v>
      </c>
    </row>
    <row r="111" spans="1:5" ht="15" customHeight="1" thickTop="1" thickBot="1">
      <c r="A111" s="59"/>
      <c r="B111" s="60"/>
      <c r="C111" s="41" t="s">
        <v>153</v>
      </c>
      <c r="D111" s="61"/>
      <c r="E111" s="62"/>
    </row>
    <row r="112" spans="1:5" ht="15" customHeight="1" thickTop="1">
      <c r="A112" s="42" t="s">
        <v>9</v>
      </c>
      <c r="B112" s="67">
        <v>41610</v>
      </c>
      <c r="C112" s="68" t="s">
        <v>256</v>
      </c>
      <c r="D112" s="73">
        <v>-3</v>
      </c>
      <c r="E112" s="75">
        <f>E110+D112</f>
        <v>87.500000000000014</v>
      </c>
    </row>
    <row r="113" spans="1:5" ht="15" customHeight="1">
      <c r="A113" s="42" t="s">
        <v>9</v>
      </c>
      <c r="B113" s="67">
        <v>41611</v>
      </c>
      <c r="C113" s="68" t="s">
        <v>98</v>
      </c>
      <c r="D113" s="73">
        <v>5</v>
      </c>
      <c r="E113" s="75">
        <f>E112+D113</f>
        <v>92.500000000000014</v>
      </c>
    </row>
    <row r="114" spans="1:5" ht="15" customHeight="1">
      <c r="A114" s="42" t="s">
        <v>9</v>
      </c>
      <c r="B114" s="67">
        <v>41611</v>
      </c>
      <c r="C114" s="68" t="s">
        <v>98</v>
      </c>
      <c r="D114" s="73">
        <v>10</v>
      </c>
      <c r="E114" s="75">
        <f t="shared" ref="E114:E171" si="3">E113+D114</f>
        <v>102.50000000000001</v>
      </c>
    </row>
    <row r="115" spans="1:5" ht="15" customHeight="1">
      <c r="A115" s="42" t="s">
        <v>9</v>
      </c>
      <c r="B115" s="67">
        <v>41612</v>
      </c>
      <c r="C115" s="68" t="s">
        <v>255</v>
      </c>
      <c r="D115" s="73">
        <v>-7.5</v>
      </c>
      <c r="E115" s="75">
        <f t="shared" si="3"/>
        <v>95.000000000000014</v>
      </c>
    </row>
    <row r="116" spans="1:5" ht="15" customHeight="1">
      <c r="A116" s="42" t="s">
        <v>9</v>
      </c>
      <c r="B116" s="67">
        <v>41612</v>
      </c>
      <c r="C116" s="68" t="s">
        <v>98</v>
      </c>
      <c r="D116" s="73">
        <v>5</v>
      </c>
      <c r="E116" s="75">
        <f t="shared" si="3"/>
        <v>100.00000000000001</v>
      </c>
    </row>
    <row r="117" spans="1:5" ht="15" customHeight="1">
      <c r="A117" s="42" t="s">
        <v>9</v>
      </c>
      <c r="B117" s="67">
        <v>41612</v>
      </c>
      <c r="C117" s="68" t="s">
        <v>210</v>
      </c>
      <c r="D117" s="73">
        <v>24.08</v>
      </c>
      <c r="E117" s="75">
        <f t="shared" si="3"/>
        <v>124.08000000000001</v>
      </c>
    </row>
    <row r="118" spans="1:5" ht="15" customHeight="1">
      <c r="A118" s="42" t="s">
        <v>9</v>
      </c>
      <c r="B118" s="67">
        <v>41612</v>
      </c>
      <c r="C118" s="68" t="s">
        <v>268</v>
      </c>
      <c r="D118" s="73">
        <v>-12.11</v>
      </c>
      <c r="E118" s="75">
        <f t="shared" si="3"/>
        <v>111.97000000000001</v>
      </c>
    </row>
    <row r="119" spans="1:5" ht="15" customHeight="1">
      <c r="A119" s="42" t="s">
        <v>9</v>
      </c>
      <c r="B119" s="67">
        <v>41612</v>
      </c>
      <c r="C119" s="68" t="s">
        <v>98</v>
      </c>
      <c r="D119" s="73">
        <v>5</v>
      </c>
      <c r="E119" s="75">
        <f t="shared" si="3"/>
        <v>116.97000000000001</v>
      </c>
    </row>
    <row r="120" spans="1:5" ht="15" customHeight="1">
      <c r="A120" s="42" t="s">
        <v>9</v>
      </c>
      <c r="B120" s="67">
        <v>41612</v>
      </c>
      <c r="C120" s="68" t="s">
        <v>117</v>
      </c>
      <c r="D120" s="73">
        <v>4</v>
      </c>
      <c r="E120" s="75">
        <f t="shared" si="3"/>
        <v>120.97000000000001</v>
      </c>
    </row>
    <row r="121" spans="1:5" ht="15" customHeight="1">
      <c r="A121" s="42" t="s">
        <v>9</v>
      </c>
      <c r="B121" s="67">
        <v>41612</v>
      </c>
      <c r="C121" s="68" t="s">
        <v>257</v>
      </c>
      <c r="D121" s="73">
        <v>313</v>
      </c>
      <c r="E121" s="75">
        <f t="shared" si="3"/>
        <v>433.97</v>
      </c>
    </row>
    <row r="122" spans="1:5" ht="15" customHeight="1">
      <c r="A122" s="42" t="s">
        <v>9</v>
      </c>
      <c r="B122" s="67">
        <v>41612</v>
      </c>
      <c r="C122" s="68" t="s">
        <v>208</v>
      </c>
      <c r="D122" s="73">
        <v>-350</v>
      </c>
      <c r="E122" s="75">
        <f t="shared" si="3"/>
        <v>83.970000000000027</v>
      </c>
    </row>
    <row r="123" spans="1:5" ht="15" customHeight="1">
      <c r="A123" s="42" t="s">
        <v>9</v>
      </c>
      <c r="B123" s="67">
        <v>41612</v>
      </c>
      <c r="C123" s="68" t="s">
        <v>98</v>
      </c>
      <c r="D123" s="73">
        <v>62.5</v>
      </c>
      <c r="E123" s="75">
        <f t="shared" si="3"/>
        <v>146.47000000000003</v>
      </c>
    </row>
    <row r="124" spans="1:5" ht="15" customHeight="1">
      <c r="A124" s="42" t="s">
        <v>9</v>
      </c>
      <c r="B124" s="67">
        <v>41613</v>
      </c>
      <c r="C124" s="68" t="s">
        <v>98</v>
      </c>
      <c r="D124" s="73">
        <v>15</v>
      </c>
      <c r="E124" s="75">
        <f t="shared" si="3"/>
        <v>161.47000000000003</v>
      </c>
    </row>
    <row r="125" spans="1:5" ht="15" customHeight="1">
      <c r="A125" s="42" t="s">
        <v>9</v>
      </c>
      <c r="B125" s="67">
        <v>41613</v>
      </c>
      <c r="C125" s="68" t="s">
        <v>277</v>
      </c>
      <c r="D125" s="73">
        <v>-6.21</v>
      </c>
      <c r="E125" s="75">
        <f t="shared" si="3"/>
        <v>155.26000000000002</v>
      </c>
    </row>
    <row r="126" spans="1:5" ht="15" customHeight="1">
      <c r="A126" s="42" t="s">
        <v>9</v>
      </c>
      <c r="B126" s="67">
        <v>41613</v>
      </c>
      <c r="C126" s="68" t="s">
        <v>98</v>
      </c>
      <c r="D126" s="73">
        <v>62.5</v>
      </c>
      <c r="E126" s="75">
        <f t="shared" si="3"/>
        <v>217.76000000000002</v>
      </c>
    </row>
    <row r="127" spans="1:5" ht="15" customHeight="1">
      <c r="A127" s="42" t="s">
        <v>9</v>
      </c>
      <c r="B127" s="67">
        <v>41617</v>
      </c>
      <c r="C127" s="68" t="s">
        <v>275</v>
      </c>
      <c r="D127" s="73">
        <v>-10.5</v>
      </c>
      <c r="E127" s="75">
        <f t="shared" si="3"/>
        <v>207.26000000000002</v>
      </c>
    </row>
    <row r="128" spans="1:5" ht="15" customHeight="1">
      <c r="A128" s="42" t="s">
        <v>9</v>
      </c>
      <c r="B128" s="67">
        <v>41617</v>
      </c>
      <c r="C128" s="68" t="s">
        <v>98</v>
      </c>
      <c r="D128" s="73">
        <v>20</v>
      </c>
      <c r="E128" s="75">
        <f t="shared" si="3"/>
        <v>227.26000000000002</v>
      </c>
    </row>
    <row r="129" spans="1:5" ht="15" customHeight="1">
      <c r="A129" s="42" t="s">
        <v>9</v>
      </c>
      <c r="B129" s="67">
        <v>41617</v>
      </c>
      <c r="C129" s="68" t="s">
        <v>98</v>
      </c>
      <c r="D129" s="73">
        <v>5</v>
      </c>
      <c r="E129" s="75">
        <f t="shared" si="3"/>
        <v>232.26000000000002</v>
      </c>
    </row>
    <row r="130" spans="1:5" ht="15" customHeight="1">
      <c r="A130" s="42" t="s">
        <v>9</v>
      </c>
      <c r="B130" s="67">
        <v>41617</v>
      </c>
      <c r="C130" s="68" t="s">
        <v>98</v>
      </c>
      <c r="D130" s="73">
        <v>62.5</v>
      </c>
      <c r="E130" s="75">
        <f t="shared" si="3"/>
        <v>294.76</v>
      </c>
    </row>
    <row r="131" spans="1:5" ht="15" customHeight="1">
      <c r="A131" s="42" t="s">
        <v>9</v>
      </c>
      <c r="B131" s="67">
        <v>41617</v>
      </c>
      <c r="C131" s="68" t="s">
        <v>98</v>
      </c>
      <c r="D131" s="73">
        <v>42.5</v>
      </c>
      <c r="E131" s="75">
        <f t="shared" si="3"/>
        <v>337.26</v>
      </c>
    </row>
    <row r="132" spans="1:5" ht="15" customHeight="1">
      <c r="A132" s="42" t="s">
        <v>9</v>
      </c>
      <c r="B132" s="67">
        <v>41617</v>
      </c>
      <c r="C132" s="68" t="s">
        <v>98</v>
      </c>
      <c r="D132" s="73">
        <v>10</v>
      </c>
      <c r="E132" s="75">
        <f t="shared" si="3"/>
        <v>347.26</v>
      </c>
    </row>
    <row r="133" spans="1:5" ht="15" customHeight="1">
      <c r="A133" s="42" t="s">
        <v>9</v>
      </c>
      <c r="B133" s="67">
        <v>41618</v>
      </c>
      <c r="C133" s="68" t="s">
        <v>98</v>
      </c>
      <c r="D133" s="73">
        <v>5</v>
      </c>
      <c r="E133" s="75">
        <f t="shared" si="3"/>
        <v>352.26</v>
      </c>
    </row>
    <row r="134" spans="1:5" ht="15" customHeight="1">
      <c r="A134" s="42" t="s">
        <v>9</v>
      </c>
      <c r="B134" s="67">
        <v>41618</v>
      </c>
      <c r="C134" s="68" t="s">
        <v>98</v>
      </c>
      <c r="D134" s="73">
        <v>20</v>
      </c>
      <c r="E134" s="75">
        <f t="shared" si="3"/>
        <v>372.26</v>
      </c>
    </row>
    <row r="135" spans="1:5" ht="15" customHeight="1">
      <c r="A135" s="42" t="s">
        <v>9</v>
      </c>
      <c r="B135" s="67">
        <v>41618</v>
      </c>
      <c r="C135" s="68" t="s">
        <v>98</v>
      </c>
      <c r="D135" s="73">
        <v>5</v>
      </c>
      <c r="E135" s="75">
        <f t="shared" si="3"/>
        <v>377.26</v>
      </c>
    </row>
    <row r="136" spans="1:5" ht="15" customHeight="1">
      <c r="A136" s="42" t="s">
        <v>9</v>
      </c>
      <c r="B136" s="67">
        <v>41618</v>
      </c>
      <c r="C136" s="68" t="s">
        <v>98</v>
      </c>
      <c r="D136" s="73">
        <v>25</v>
      </c>
      <c r="E136" s="75">
        <f t="shared" si="3"/>
        <v>402.26</v>
      </c>
    </row>
    <row r="137" spans="1:5" ht="15" customHeight="1">
      <c r="A137" s="42" t="s">
        <v>9</v>
      </c>
      <c r="B137" s="67">
        <v>41619</v>
      </c>
      <c r="C137" s="68" t="s">
        <v>98</v>
      </c>
      <c r="D137" s="73">
        <v>62.5</v>
      </c>
      <c r="E137" s="75">
        <f t="shared" si="3"/>
        <v>464.76</v>
      </c>
    </row>
    <row r="138" spans="1:5" ht="15" customHeight="1">
      <c r="A138" s="42" t="s">
        <v>9</v>
      </c>
      <c r="B138" s="67">
        <v>41619</v>
      </c>
      <c r="C138" s="68" t="s">
        <v>98</v>
      </c>
      <c r="D138" s="73">
        <v>62.5</v>
      </c>
      <c r="E138" s="75">
        <f t="shared" si="3"/>
        <v>527.26</v>
      </c>
    </row>
    <row r="139" spans="1:5" ht="15" customHeight="1">
      <c r="A139" s="42" t="s">
        <v>9</v>
      </c>
      <c r="B139" s="67">
        <v>41619</v>
      </c>
      <c r="C139" s="68" t="s">
        <v>98</v>
      </c>
      <c r="D139" s="73">
        <v>2.5</v>
      </c>
      <c r="E139" s="75">
        <f t="shared" si="3"/>
        <v>529.76</v>
      </c>
    </row>
    <row r="140" spans="1:5" ht="15" customHeight="1">
      <c r="A140" s="42" t="s">
        <v>9</v>
      </c>
      <c r="B140" s="67">
        <v>41619</v>
      </c>
      <c r="C140" s="68" t="s">
        <v>98</v>
      </c>
      <c r="D140" s="73">
        <v>2.5</v>
      </c>
      <c r="E140" s="75">
        <f t="shared" si="3"/>
        <v>532.26</v>
      </c>
    </row>
    <row r="141" spans="1:5" ht="15" customHeight="1">
      <c r="A141" s="42" t="s">
        <v>9</v>
      </c>
      <c r="B141" s="67">
        <v>41619</v>
      </c>
      <c r="C141" s="68" t="s">
        <v>98</v>
      </c>
      <c r="D141" s="73">
        <v>2.5</v>
      </c>
      <c r="E141" s="75">
        <f t="shared" si="3"/>
        <v>534.76</v>
      </c>
    </row>
    <row r="142" spans="1:5" ht="15" customHeight="1">
      <c r="A142" s="42" t="s">
        <v>9</v>
      </c>
      <c r="B142" s="67">
        <v>41619</v>
      </c>
      <c r="C142" s="68" t="s">
        <v>98</v>
      </c>
      <c r="D142" s="73">
        <v>5</v>
      </c>
      <c r="E142" s="75">
        <f t="shared" si="3"/>
        <v>539.76</v>
      </c>
    </row>
    <row r="143" spans="1:5" ht="15" customHeight="1">
      <c r="A143" s="42" t="s">
        <v>9</v>
      </c>
      <c r="B143" s="67">
        <v>41619</v>
      </c>
      <c r="C143" s="68" t="s">
        <v>98</v>
      </c>
      <c r="D143" s="73">
        <v>125</v>
      </c>
      <c r="E143" s="75">
        <f t="shared" si="3"/>
        <v>664.76</v>
      </c>
    </row>
    <row r="144" spans="1:5" ht="15" customHeight="1">
      <c r="A144" s="42" t="s">
        <v>9</v>
      </c>
      <c r="B144" s="67">
        <v>41620</v>
      </c>
      <c r="C144" s="68" t="s">
        <v>98</v>
      </c>
      <c r="D144" s="73">
        <v>17.5</v>
      </c>
      <c r="E144" s="75">
        <f t="shared" si="3"/>
        <v>682.26</v>
      </c>
    </row>
    <row r="145" spans="1:5" ht="15" customHeight="1">
      <c r="A145" s="42" t="s">
        <v>9</v>
      </c>
      <c r="B145" s="67">
        <v>41620</v>
      </c>
      <c r="C145" s="68" t="s">
        <v>98</v>
      </c>
      <c r="D145" s="73">
        <v>17.5</v>
      </c>
      <c r="E145" s="75">
        <f t="shared" si="3"/>
        <v>699.76</v>
      </c>
    </row>
    <row r="146" spans="1:5" ht="15" customHeight="1">
      <c r="A146" s="42" t="s">
        <v>9</v>
      </c>
      <c r="B146" s="67">
        <v>41620</v>
      </c>
      <c r="C146" s="68" t="s">
        <v>208</v>
      </c>
      <c r="D146" s="73">
        <v>-635</v>
      </c>
      <c r="E146" s="75">
        <f t="shared" si="3"/>
        <v>64.759999999999991</v>
      </c>
    </row>
    <row r="147" spans="1:5" ht="15" customHeight="1">
      <c r="A147" s="42" t="s">
        <v>9</v>
      </c>
      <c r="B147" s="67">
        <v>41620</v>
      </c>
      <c r="C147" s="68" t="s">
        <v>98</v>
      </c>
      <c r="D147" s="73">
        <v>5</v>
      </c>
      <c r="E147" s="75">
        <f t="shared" si="3"/>
        <v>69.759999999999991</v>
      </c>
    </row>
    <row r="148" spans="1:5" ht="15" customHeight="1">
      <c r="A148" s="42" t="s">
        <v>9</v>
      </c>
      <c r="B148" s="67">
        <v>41621</v>
      </c>
      <c r="C148" s="68" t="s">
        <v>98</v>
      </c>
      <c r="D148" s="73">
        <v>10</v>
      </c>
      <c r="E148" s="75">
        <f t="shared" si="3"/>
        <v>79.759999999999991</v>
      </c>
    </row>
    <row r="149" spans="1:5" ht="15" customHeight="1">
      <c r="A149" s="42" t="s">
        <v>9</v>
      </c>
      <c r="B149" s="67">
        <v>41621</v>
      </c>
      <c r="C149" s="68" t="s">
        <v>98</v>
      </c>
      <c r="D149" s="73">
        <v>5</v>
      </c>
      <c r="E149" s="75">
        <f t="shared" si="3"/>
        <v>84.759999999999991</v>
      </c>
    </row>
    <row r="150" spans="1:5" ht="15" customHeight="1">
      <c r="A150" s="42" t="s">
        <v>9</v>
      </c>
      <c r="B150" s="67">
        <v>41621</v>
      </c>
      <c r="C150" s="68" t="s">
        <v>276</v>
      </c>
      <c r="D150" s="73">
        <v>14.08</v>
      </c>
      <c r="E150" s="75">
        <f t="shared" si="3"/>
        <v>98.839999999999989</v>
      </c>
    </row>
    <row r="151" spans="1:5" ht="15" customHeight="1">
      <c r="A151" s="42" t="s">
        <v>9</v>
      </c>
      <c r="B151" s="67">
        <v>41621</v>
      </c>
      <c r="C151" s="68" t="s">
        <v>98</v>
      </c>
      <c r="D151" s="73">
        <v>42.5</v>
      </c>
      <c r="E151" s="75">
        <f t="shared" si="3"/>
        <v>141.33999999999997</v>
      </c>
    </row>
    <row r="152" spans="1:5" ht="15" customHeight="1">
      <c r="A152" s="42" t="s">
        <v>9</v>
      </c>
      <c r="B152" s="67">
        <v>41621</v>
      </c>
      <c r="C152" s="68" t="s">
        <v>98</v>
      </c>
      <c r="D152" s="73">
        <v>62.5</v>
      </c>
      <c r="E152" s="75">
        <f t="shared" si="3"/>
        <v>203.83999999999997</v>
      </c>
    </row>
    <row r="153" spans="1:5" ht="15" customHeight="1">
      <c r="A153" s="42" t="s">
        <v>9</v>
      </c>
      <c r="B153" s="67">
        <v>41621</v>
      </c>
      <c r="C153" s="68" t="s">
        <v>98</v>
      </c>
      <c r="D153" s="73">
        <v>20</v>
      </c>
      <c r="E153" s="75">
        <f t="shared" si="3"/>
        <v>223.83999999999997</v>
      </c>
    </row>
    <row r="154" spans="1:5" ht="15" customHeight="1">
      <c r="A154" s="42" t="s">
        <v>9</v>
      </c>
      <c r="B154" s="67">
        <v>41621</v>
      </c>
      <c r="C154" s="68" t="s">
        <v>98</v>
      </c>
      <c r="D154" s="73">
        <v>27.5</v>
      </c>
      <c r="E154" s="75">
        <f t="shared" si="3"/>
        <v>251.33999999999997</v>
      </c>
    </row>
    <row r="155" spans="1:5" ht="15" customHeight="1">
      <c r="A155" s="42" t="s">
        <v>9</v>
      </c>
      <c r="B155" s="67">
        <v>41621</v>
      </c>
      <c r="C155" s="68" t="s">
        <v>98</v>
      </c>
      <c r="D155" s="73">
        <v>62.5</v>
      </c>
      <c r="E155" s="75">
        <f t="shared" si="3"/>
        <v>313.83999999999997</v>
      </c>
    </row>
    <row r="156" spans="1:5" ht="15" customHeight="1">
      <c r="A156" s="42" t="s">
        <v>9</v>
      </c>
      <c r="B156" s="67">
        <v>41624</v>
      </c>
      <c r="C156" s="68" t="s">
        <v>187</v>
      </c>
      <c r="D156" s="73">
        <v>18</v>
      </c>
      <c r="E156" s="75">
        <f t="shared" si="3"/>
        <v>331.84</v>
      </c>
    </row>
    <row r="157" spans="1:5" ht="15" customHeight="1">
      <c r="A157" s="42" t="s">
        <v>9</v>
      </c>
      <c r="B157" s="67">
        <v>41624</v>
      </c>
      <c r="C157" s="68" t="s">
        <v>98</v>
      </c>
      <c r="D157" s="73">
        <v>62.5</v>
      </c>
      <c r="E157" s="75">
        <f t="shared" si="3"/>
        <v>394.34</v>
      </c>
    </row>
    <row r="158" spans="1:5" ht="15" customHeight="1">
      <c r="A158" s="42" t="s">
        <v>9</v>
      </c>
      <c r="B158" s="67">
        <v>41625</v>
      </c>
      <c r="C158" s="68" t="s">
        <v>98</v>
      </c>
      <c r="D158" s="73">
        <v>5</v>
      </c>
      <c r="E158" s="75">
        <f t="shared" si="3"/>
        <v>399.34</v>
      </c>
    </row>
    <row r="159" spans="1:5" ht="15" customHeight="1">
      <c r="A159" s="42" t="s">
        <v>9</v>
      </c>
      <c r="B159" s="67">
        <v>41625</v>
      </c>
      <c r="C159" s="68" t="s">
        <v>118</v>
      </c>
      <c r="D159" s="73">
        <v>-300</v>
      </c>
      <c r="E159" s="75">
        <f t="shared" si="3"/>
        <v>99.339999999999975</v>
      </c>
    </row>
    <row r="160" spans="1:5" ht="15" customHeight="1">
      <c r="A160" s="42" t="s">
        <v>9</v>
      </c>
      <c r="B160" s="67">
        <v>41626</v>
      </c>
      <c r="C160" s="68" t="s">
        <v>98</v>
      </c>
      <c r="D160" s="73">
        <v>10</v>
      </c>
      <c r="E160" s="75">
        <f t="shared" si="3"/>
        <v>109.33999999999997</v>
      </c>
    </row>
    <row r="161" spans="1:5" ht="15" customHeight="1">
      <c r="A161" s="42" t="s">
        <v>9</v>
      </c>
      <c r="B161" s="67">
        <v>41626</v>
      </c>
      <c r="C161" s="68" t="s">
        <v>98</v>
      </c>
      <c r="D161" s="73">
        <v>5</v>
      </c>
      <c r="E161" s="75">
        <f t="shared" si="3"/>
        <v>114.33999999999997</v>
      </c>
    </row>
    <row r="162" spans="1:5" ht="15" customHeight="1">
      <c r="A162" s="42" t="s">
        <v>9</v>
      </c>
      <c r="B162" s="67">
        <v>41626</v>
      </c>
      <c r="C162" s="68" t="s">
        <v>98</v>
      </c>
      <c r="D162" s="73">
        <v>2.5</v>
      </c>
      <c r="E162" s="75">
        <f t="shared" si="3"/>
        <v>116.83999999999997</v>
      </c>
    </row>
    <row r="163" spans="1:5" ht="15" customHeight="1">
      <c r="A163" s="42" t="s">
        <v>9</v>
      </c>
      <c r="B163" s="67">
        <v>41626</v>
      </c>
      <c r="C163" s="68" t="s">
        <v>98</v>
      </c>
      <c r="D163" s="73">
        <v>2.5</v>
      </c>
      <c r="E163" s="75">
        <f t="shared" si="3"/>
        <v>119.33999999999997</v>
      </c>
    </row>
    <row r="164" spans="1:5" ht="15" customHeight="1">
      <c r="A164" s="42" t="s">
        <v>9</v>
      </c>
      <c r="B164" s="67">
        <v>41627</v>
      </c>
      <c r="C164" s="68" t="s">
        <v>98</v>
      </c>
      <c r="D164" s="73">
        <v>62.5</v>
      </c>
      <c r="E164" s="75">
        <f t="shared" si="3"/>
        <v>181.83999999999997</v>
      </c>
    </row>
    <row r="165" spans="1:5" ht="15" customHeight="1">
      <c r="A165" s="42" t="s">
        <v>9</v>
      </c>
      <c r="B165" s="67">
        <v>41627</v>
      </c>
      <c r="C165" s="68" t="s">
        <v>98</v>
      </c>
      <c r="D165" s="73">
        <v>2.5</v>
      </c>
      <c r="E165" s="75">
        <f t="shared" si="3"/>
        <v>184.33999999999997</v>
      </c>
    </row>
    <row r="166" spans="1:5" ht="15" customHeight="1">
      <c r="A166" s="42" t="s">
        <v>9</v>
      </c>
      <c r="B166" s="67">
        <v>41627</v>
      </c>
      <c r="C166" s="68" t="s">
        <v>187</v>
      </c>
      <c r="D166" s="73">
        <v>9</v>
      </c>
      <c r="E166" s="75">
        <f t="shared" si="3"/>
        <v>193.33999999999997</v>
      </c>
    </row>
    <row r="167" spans="1:5" ht="15" customHeight="1">
      <c r="A167" s="42" t="s">
        <v>9</v>
      </c>
      <c r="B167" s="67">
        <v>41628</v>
      </c>
      <c r="C167" s="68" t="s">
        <v>98</v>
      </c>
      <c r="D167" s="73">
        <v>5</v>
      </c>
      <c r="E167" s="75">
        <f t="shared" si="3"/>
        <v>198.33999999999997</v>
      </c>
    </row>
    <row r="168" spans="1:5" ht="15" customHeight="1">
      <c r="A168" s="42" t="s">
        <v>9</v>
      </c>
      <c r="B168" s="67">
        <v>41628</v>
      </c>
      <c r="C168" s="68" t="s">
        <v>257</v>
      </c>
      <c r="D168" s="73">
        <v>179</v>
      </c>
      <c r="E168" s="75">
        <f t="shared" si="3"/>
        <v>377.34</v>
      </c>
    </row>
    <row r="169" spans="1:5" ht="15" customHeight="1">
      <c r="A169" s="42" t="s">
        <v>9</v>
      </c>
      <c r="B169" s="67">
        <v>41628</v>
      </c>
      <c r="C169" s="68" t="s">
        <v>98</v>
      </c>
      <c r="D169" s="73">
        <v>17.5</v>
      </c>
      <c r="E169" s="75">
        <f t="shared" si="3"/>
        <v>394.84</v>
      </c>
    </row>
    <row r="170" spans="1:5" ht="15" customHeight="1">
      <c r="A170" s="42" t="s">
        <v>9</v>
      </c>
      <c r="B170" s="67">
        <v>41628</v>
      </c>
      <c r="C170" s="68" t="s">
        <v>299</v>
      </c>
      <c r="D170" s="73">
        <v>200</v>
      </c>
      <c r="E170" s="75">
        <f t="shared" si="3"/>
        <v>594.83999999999992</v>
      </c>
    </row>
    <row r="171" spans="1:5" ht="15" customHeight="1" thickBot="1">
      <c r="A171" s="42" t="s">
        <v>9</v>
      </c>
      <c r="B171" s="67">
        <v>41628</v>
      </c>
      <c r="C171" s="68" t="s">
        <v>118</v>
      </c>
      <c r="D171" s="73">
        <v>-500</v>
      </c>
      <c r="E171" s="75">
        <f t="shared" si="3"/>
        <v>94.839999999999918</v>
      </c>
    </row>
    <row r="172" spans="1:5" ht="15" customHeight="1" thickTop="1" thickBot="1">
      <c r="A172" s="59"/>
      <c r="B172" s="60"/>
      <c r="C172" s="41" t="s">
        <v>154</v>
      </c>
      <c r="D172" s="61"/>
      <c r="E172" s="62"/>
    </row>
    <row r="173" spans="1:5" ht="15" customHeight="1" thickTop="1">
      <c r="A173" s="42" t="s">
        <v>9</v>
      </c>
      <c r="B173" s="67">
        <v>41649</v>
      </c>
      <c r="C173" s="68" t="s">
        <v>328</v>
      </c>
      <c r="D173" s="73">
        <v>40.08</v>
      </c>
      <c r="E173" s="75">
        <f>E171+D173</f>
        <v>134.9199999999999</v>
      </c>
    </row>
    <row r="174" spans="1:5" ht="15" customHeight="1">
      <c r="A174" s="42" t="s">
        <v>9</v>
      </c>
      <c r="B174" s="67">
        <v>41653</v>
      </c>
      <c r="C174" s="68" t="s">
        <v>329</v>
      </c>
      <c r="D174" s="73">
        <v>14.35</v>
      </c>
      <c r="E174" s="75">
        <f>E173+D174</f>
        <v>149.2699999999999</v>
      </c>
    </row>
    <row r="175" spans="1:5" ht="15" customHeight="1">
      <c r="A175" s="42" t="s">
        <v>9</v>
      </c>
      <c r="B175" s="67">
        <v>41653</v>
      </c>
      <c r="C175" s="68" t="s">
        <v>330</v>
      </c>
      <c r="D175" s="73">
        <v>40.08</v>
      </c>
      <c r="E175" s="75">
        <f t="shared" ref="E175:E215" si="4">E174+D175</f>
        <v>189.34999999999991</v>
      </c>
    </row>
    <row r="176" spans="1:5" ht="15" customHeight="1">
      <c r="A176" s="42" t="s">
        <v>9</v>
      </c>
      <c r="B176" s="67">
        <v>41653</v>
      </c>
      <c r="C176" s="68" t="s">
        <v>331</v>
      </c>
      <c r="D176" s="73">
        <v>58.08</v>
      </c>
      <c r="E176" s="75">
        <f t="shared" si="4"/>
        <v>247.42999999999989</v>
      </c>
    </row>
    <row r="177" spans="1:5" ht="15" customHeight="1">
      <c r="A177" s="42" t="s">
        <v>9</v>
      </c>
      <c r="B177" s="67">
        <v>41656</v>
      </c>
      <c r="C177" s="68" t="s">
        <v>332</v>
      </c>
      <c r="D177" s="73">
        <v>84.08</v>
      </c>
      <c r="E177" s="75">
        <f t="shared" si="4"/>
        <v>331.50999999999988</v>
      </c>
    </row>
    <row r="178" spans="1:5" ht="15" customHeight="1">
      <c r="A178" s="42" t="s">
        <v>9</v>
      </c>
      <c r="B178" s="67">
        <v>41659</v>
      </c>
      <c r="C178" s="68" t="s">
        <v>334</v>
      </c>
      <c r="D178" s="73">
        <v>4</v>
      </c>
      <c r="E178" s="75">
        <f t="shared" si="4"/>
        <v>335.50999999999988</v>
      </c>
    </row>
    <row r="179" spans="1:5" ht="15" customHeight="1">
      <c r="A179" s="42" t="s">
        <v>9</v>
      </c>
      <c r="B179" s="67">
        <v>41659</v>
      </c>
      <c r="C179" s="68" t="s">
        <v>334</v>
      </c>
      <c r="D179" s="73">
        <v>8</v>
      </c>
      <c r="E179" s="75">
        <f t="shared" si="4"/>
        <v>343.50999999999988</v>
      </c>
    </row>
    <row r="180" spans="1:5" ht="15" customHeight="1">
      <c r="A180" s="42" t="s">
        <v>9</v>
      </c>
      <c r="B180" s="67">
        <v>41659</v>
      </c>
      <c r="C180" s="68" t="s">
        <v>333</v>
      </c>
      <c r="D180" s="73">
        <v>18</v>
      </c>
      <c r="E180" s="75">
        <f t="shared" si="4"/>
        <v>361.50999999999988</v>
      </c>
    </row>
    <row r="181" spans="1:5" ht="15" customHeight="1">
      <c r="A181" s="42" t="s">
        <v>9</v>
      </c>
      <c r="B181" s="67">
        <v>41659</v>
      </c>
      <c r="C181" s="68" t="s">
        <v>334</v>
      </c>
      <c r="D181" s="73">
        <v>4</v>
      </c>
      <c r="E181" s="75">
        <f t="shared" si="4"/>
        <v>365.50999999999988</v>
      </c>
    </row>
    <row r="182" spans="1:5" ht="15" customHeight="1">
      <c r="A182" s="42" t="s">
        <v>9</v>
      </c>
      <c r="B182" s="67">
        <v>41659</v>
      </c>
      <c r="C182" s="68" t="s">
        <v>334</v>
      </c>
      <c r="D182" s="73">
        <v>8</v>
      </c>
      <c r="E182" s="75">
        <f t="shared" si="4"/>
        <v>373.50999999999988</v>
      </c>
    </row>
    <row r="183" spans="1:5" ht="15" customHeight="1">
      <c r="A183" s="42" t="s">
        <v>9</v>
      </c>
      <c r="B183" s="67">
        <v>41659</v>
      </c>
      <c r="C183" s="68" t="s">
        <v>334</v>
      </c>
      <c r="D183" s="73">
        <v>4</v>
      </c>
      <c r="E183" s="75">
        <f t="shared" si="4"/>
        <v>377.50999999999988</v>
      </c>
    </row>
    <row r="184" spans="1:5" ht="15" customHeight="1">
      <c r="A184" s="42" t="s">
        <v>9</v>
      </c>
      <c r="B184" s="67">
        <v>41659</v>
      </c>
      <c r="C184" s="68" t="s">
        <v>335</v>
      </c>
      <c r="D184" s="73">
        <v>4</v>
      </c>
      <c r="E184" s="75">
        <f t="shared" si="4"/>
        <v>381.50999999999988</v>
      </c>
    </row>
    <row r="185" spans="1:5" ht="15" customHeight="1">
      <c r="A185" s="42" t="s">
        <v>9</v>
      </c>
      <c r="B185" s="67">
        <v>41659</v>
      </c>
      <c r="C185" s="68" t="s">
        <v>336</v>
      </c>
      <c r="D185" s="73">
        <v>-60</v>
      </c>
      <c r="E185" s="75">
        <f t="shared" si="4"/>
        <v>321.50999999999988</v>
      </c>
    </row>
    <row r="186" spans="1:5" ht="15" customHeight="1">
      <c r="A186" s="42" t="s">
        <v>9</v>
      </c>
      <c r="B186" s="67">
        <v>41660</v>
      </c>
      <c r="C186" s="68" t="s">
        <v>337</v>
      </c>
      <c r="D186" s="73">
        <v>22.08</v>
      </c>
      <c r="E186" s="75">
        <f t="shared" si="4"/>
        <v>343.58999999999986</v>
      </c>
    </row>
    <row r="187" spans="1:5" ht="15" customHeight="1">
      <c r="A187" s="42" t="s">
        <v>9</v>
      </c>
      <c r="B187" s="67">
        <v>41660</v>
      </c>
      <c r="C187" s="68" t="s">
        <v>334</v>
      </c>
      <c r="D187" s="73">
        <v>4</v>
      </c>
      <c r="E187" s="75">
        <f t="shared" si="4"/>
        <v>347.58999999999986</v>
      </c>
    </row>
    <row r="188" spans="1:5" ht="15" customHeight="1">
      <c r="A188" s="42" t="s">
        <v>9</v>
      </c>
      <c r="B188" s="67">
        <v>41660</v>
      </c>
      <c r="C188" s="68" t="s">
        <v>334</v>
      </c>
      <c r="D188" s="73">
        <v>4</v>
      </c>
      <c r="E188" s="75">
        <f t="shared" si="4"/>
        <v>351.58999999999986</v>
      </c>
    </row>
    <row r="189" spans="1:5" ht="15" customHeight="1">
      <c r="A189" s="42" t="s">
        <v>9</v>
      </c>
      <c r="B189" s="67">
        <v>41660</v>
      </c>
      <c r="C189" s="68" t="s">
        <v>334</v>
      </c>
      <c r="D189" s="73">
        <v>4</v>
      </c>
      <c r="E189" s="75">
        <f t="shared" si="4"/>
        <v>355.58999999999986</v>
      </c>
    </row>
    <row r="190" spans="1:5" ht="15" customHeight="1">
      <c r="A190" s="42" t="s">
        <v>9</v>
      </c>
      <c r="B190" s="67">
        <v>41660</v>
      </c>
      <c r="C190" s="68" t="s">
        <v>334</v>
      </c>
      <c r="D190" s="73">
        <v>4</v>
      </c>
      <c r="E190" s="75">
        <f t="shared" si="4"/>
        <v>359.58999999999986</v>
      </c>
    </row>
    <row r="191" spans="1:5" ht="15" customHeight="1">
      <c r="A191" s="42" t="s">
        <v>9</v>
      </c>
      <c r="B191" s="67">
        <v>41660</v>
      </c>
      <c r="C191" s="68" t="s">
        <v>334</v>
      </c>
      <c r="D191" s="73">
        <v>4</v>
      </c>
      <c r="E191" s="75">
        <f t="shared" si="4"/>
        <v>363.58999999999986</v>
      </c>
    </row>
    <row r="192" spans="1:5" ht="15" customHeight="1">
      <c r="A192" s="42" t="s">
        <v>9</v>
      </c>
      <c r="B192" s="67">
        <v>41660</v>
      </c>
      <c r="C192" s="68" t="s">
        <v>336</v>
      </c>
      <c r="D192" s="73">
        <v>-40</v>
      </c>
      <c r="E192" s="75">
        <f t="shared" si="4"/>
        <v>323.58999999999986</v>
      </c>
    </row>
    <row r="193" spans="1:5" ht="15" customHeight="1">
      <c r="A193" s="42" t="s">
        <v>9</v>
      </c>
      <c r="B193" s="67">
        <v>41661</v>
      </c>
      <c r="C193" s="68" t="s">
        <v>334</v>
      </c>
      <c r="D193" s="73">
        <v>4</v>
      </c>
      <c r="E193" s="75">
        <f t="shared" si="4"/>
        <v>327.58999999999986</v>
      </c>
    </row>
    <row r="194" spans="1:5" ht="15" customHeight="1">
      <c r="A194" s="42" t="s">
        <v>9</v>
      </c>
      <c r="B194" s="67">
        <v>41661</v>
      </c>
      <c r="C194" s="68" t="s">
        <v>334</v>
      </c>
      <c r="D194" s="73">
        <v>4</v>
      </c>
      <c r="E194" s="75">
        <f t="shared" si="4"/>
        <v>331.58999999999986</v>
      </c>
    </row>
    <row r="195" spans="1:5" ht="15" customHeight="1">
      <c r="A195" s="42" t="s">
        <v>9</v>
      </c>
      <c r="B195" s="67">
        <v>41661</v>
      </c>
      <c r="C195" s="68" t="s">
        <v>334</v>
      </c>
      <c r="D195" s="73">
        <v>4</v>
      </c>
      <c r="E195" s="75">
        <f t="shared" si="4"/>
        <v>335.58999999999986</v>
      </c>
    </row>
    <row r="196" spans="1:5" ht="15" customHeight="1">
      <c r="A196" s="42" t="s">
        <v>9</v>
      </c>
      <c r="B196" s="67">
        <v>41661</v>
      </c>
      <c r="C196" s="68" t="s">
        <v>334</v>
      </c>
      <c r="D196" s="73">
        <v>4</v>
      </c>
      <c r="E196" s="75">
        <f t="shared" si="4"/>
        <v>339.58999999999986</v>
      </c>
    </row>
    <row r="197" spans="1:5" ht="15" customHeight="1">
      <c r="A197" s="42" t="s">
        <v>9</v>
      </c>
      <c r="B197" s="67">
        <v>41661</v>
      </c>
      <c r="C197" s="68" t="s">
        <v>334</v>
      </c>
      <c r="D197" s="73">
        <v>4</v>
      </c>
      <c r="E197" s="75">
        <f t="shared" si="4"/>
        <v>343.58999999999986</v>
      </c>
    </row>
    <row r="198" spans="1:5" ht="15" customHeight="1">
      <c r="A198" s="42" t="s">
        <v>9</v>
      </c>
      <c r="B198" s="67">
        <v>41661</v>
      </c>
      <c r="C198" s="68" t="s">
        <v>334</v>
      </c>
      <c r="D198" s="73">
        <v>4</v>
      </c>
      <c r="E198" s="75">
        <f t="shared" si="4"/>
        <v>347.58999999999986</v>
      </c>
    </row>
    <row r="199" spans="1:5" ht="15" customHeight="1">
      <c r="A199" s="42" t="s">
        <v>9</v>
      </c>
      <c r="B199" s="67">
        <v>41661</v>
      </c>
      <c r="C199" s="68" t="s">
        <v>334</v>
      </c>
      <c r="D199" s="73">
        <v>4</v>
      </c>
      <c r="E199" s="75">
        <f t="shared" si="4"/>
        <v>351.58999999999986</v>
      </c>
    </row>
    <row r="200" spans="1:5" ht="15" customHeight="1">
      <c r="A200" s="42" t="s">
        <v>9</v>
      </c>
      <c r="B200" s="67">
        <v>41661</v>
      </c>
      <c r="C200" s="68" t="s">
        <v>336</v>
      </c>
      <c r="D200" s="73">
        <v>-126</v>
      </c>
      <c r="E200" s="75">
        <f t="shared" si="4"/>
        <v>225.58999999999986</v>
      </c>
    </row>
    <row r="201" spans="1:5" ht="15" customHeight="1">
      <c r="A201" s="42" t="s">
        <v>9</v>
      </c>
      <c r="B201" s="67">
        <v>41662</v>
      </c>
      <c r="C201" s="68" t="s">
        <v>334</v>
      </c>
      <c r="D201" s="73">
        <v>4</v>
      </c>
      <c r="E201" s="75">
        <f t="shared" si="4"/>
        <v>229.58999999999986</v>
      </c>
    </row>
    <row r="202" spans="1:5" ht="15" customHeight="1">
      <c r="A202" s="42" t="s">
        <v>9</v>
      </c>
      <c r="B202" s="67">
        <v>41662</v>
      </c>
      <c r="C202" s="68" t="s">
        <v>336</v>
      </c>
      <c r="D202" s="73">
        <v>-110</v>
      </c>
      <c r="E202" s="75">
        <f t="shared" si="4"/>
        <v>119.58999999999986</v>
      </c>
    </row>
    <row r="203" spans="1:5" ht="15" customHeight="1">
      <c r="A203" s="42" t="s">
        <v>9</v>
      </c>
      <c r="B203" s="67">
        <v>41663</v>
      </c>
      <c r="C203" s="68" t="s">
        <v>334</v>
      </c>
      <c r="D203" s="73">
        <v>4</v>
      </c>
      <c r="E203" s="75">
        <f t="shared" si="4"/>
        <v>123.58999999999986</v>
      </c>
    </row>
    <row r="204" spans="1:5" ht="15" customHeight="1">
      <c r="A204" s="42" t="s">
        <v>9</v>
      </c>
      <c r="B204" s="67">
        <v>41663</v>
      </c>
      <c r="C204" s="68" t="s">
        <v>334</v>
      </c>
      <c r="D204" s="73">
        <v>4</v>
      </c>
      <c r="E204" s="75">
        <f t="shared" si="4"/>
        <v>127.58999999999986</v>
      </c>
    </row>
    <row r="205" spans="1:5" ht="15" customHeight="1">
      <c r="A205" s="42" t="s">
        <v>9</v>
      </c>
      <c r="B205" s="67">
        <v>41663</v>
      </c>
      <c r="C205" s="68" t="s">
        <v>336</v>
      </c>
      <c r="D205" s="73">
        <v>-76</v>
      </c>
      <c r="E205" s="75">
        <f t="shared" si="4"/>
        <v>51.589999999999861</v>
      </c>
    </row>
    <row r="206" spans="1:5" ht="15" customHeight="1">
      <c r="A206" s="42" t="s">
        <v>9</v>
      </c>
      <c r="B206" s="67">
        <v>41666</v>
      </c>
      <c r="C206" s="68" t="s">
        <v>257</v>
      </c>
      <c r="D206" s="73">
        <v>40</v>
      </c>
      <c r="E206" s="75">
        <f t="shared" si="4"/>
        <v>91.589999999999861</v>
      </c>
    </row>
    <row r="207" spans="1:5" ht="15" customHeight="1">
      <c r="A207" s="42" t="s">
        <v>9</v>
      </c>
      <c r="B207" s="67">
        <v>41666</v>
      </c>
      <c r="C207" s="68" t="s">
        <v>334</v>
      </c>
      <c r="D207" s="73">
        <v>4</v>
      </c>
      <c r="E207" s="75">
        <f t="shared" si="4"/>
        <v>95.589999999999861</v>
      </c>
    </row>
    <row r="208" spans="1:5" ht="15" customHeight="1">
      <c r="A208" s="42" t="s">
        <v>9</v>
      </c>
      <c r="B208" s="67">
        <v>41666</v>
      </c>
      <c r="C208" s="68" t="s">
        <v>336</v>
      </c>
      <c r="D208" s="73">
        <v>-8</v>
      </c>
      <c r="E208" s="75">
        <f t="shared" si="4"/>
        <v>87.589999999999861</v>
      </c>
    </row>
    <row r="209" spans="1:5" ht="15" customHeight="1">
      <c r="A209" s="42" t="s">
        <v>9</v>
      </c>
      <c r="B209" s="67">
        <v>41667</v>
      </c>
      <c r="C209" s="68" t="s">
        <v>334</v>
      </c>
      <c r="D209" s="73">
        <v>4</v>
      </c>
      <c r="E209" s="75">
        <f t="shared" si="4"/>
        <v>91.589999999999861</v>
      </c>
    </row>
    <row r="210" spans="1:5" ht="15" customHeight="1">
      <c r="A210" s="42" t="s">
        <v>9</v>
      </c>
      <c r="B210" s="67">
        <v>41669</v>
      </c>
      <c r="C210" s="68" t="s">
        <v>334</v>
      </c>
      <c r="D210" s="73">
        <v>4</v>
      </c>
      <c r="E210" s="75">
        <f t="shared" si="4"/>
        <v>95.589999999999861</v>
      </c>
    </row>
    <row r="211" spans="1:5" ht="15" customHeight="1">
      <c r="A211" s="42" t="s">
        <v>9</v>
      </c>
      <c r="B211" s="67">
        <v>41669</v>
      </c>
      <c r="C211" s="68" t="s">
        <v>334</v>
      </c>
      <c r="D211" s="73">
        <v>4</v>
      </c>
      <c r="E211" s="75">
        <f t="shared" si="4"/>
        <v>99.589999999999861</v>
      </c>
    </row>
    <row r="212" spans="1:5" ht="15" customHeight="1">
      <c r="A212" s="42" t="s">
        <v>9</v>
      </c>
      <c r="B212" s="67">
        <v>41669</v>
      </c>
      <c r="C212" s="68" t="s">
        <v>334</v>
      </c>
      <c r="D212" s="73">
        <v>4</v>
      </c>
      <c r="E212" s="75">
        <f t="shared" si="4"/>
        <v>103.58999999999986</v>
      </c>
    </row>
    <row r="213" spans="1:5" ht="15" customHeight="1">
      <c r="A213" s="42" t="s">
        <v>9</v>
      </c>
      <c r="B213" s="67">
        <v>41669</v>
      </c>
      <c r="C213" s="68" t="s">
        <v>336</v>
      </c>
      <c r="D213" s="73">
        <v>-16</v>
      </c>
      <c r="E213" s="75">
        <f t="shared" si="4"/>
        <v>87.589999999999861</v>
      </c>
    </row>
    <row r="214" spans="1:5" ht="15" customHeight="1">
      <c r="A214" s="42" t="s">
        <v>9</v>
      </c>
      <c r="B214" s="67">
        <v>41670</v>
      </c>
      <c r="C214" s="68" t="s">
        <v>359</v>
      </c>
      <c r="D214" s="73">
        <v>30.1</v>
      </c>
      <c r="E214" s="75">
        <f t="shared" si="4"/>
        <v>117.68999999999986</v>
      </c>
    </row>
    <row r="215" spans="1:5" ht="15" customHeight="1" thickBot="1">
      <c r="A215" s="42" t="s">
        <v>9</v>
      </c>
      <c r="B215" s="67">
        <v>41670</v>
      </c>
      <c r="C215" s="68" t="s">
        <v>257</v>
      </c>
      <c r="D215" s="73">
        <v>227</v>
      </c>
      <c r="E215" s="75">
        <f t="shared" si="4"/>
        <v>344.68999999999983</v>
      </c>
    </row>
    <row r="216" spans="1:5" ht="15" customHeight="1" thickTop="1" thickBot="1">
      <c r="A216" s="59"/>
      <c r="B216" s="60"/>
      <c r="C216" s="41" t="s">
        <v>157</v>
      </c>
      <c r="D216" s="61"/>
      <c r="E216" s="62"/>
    </row>
    <row r="217" spans="1:5" ht="15" customHeight="1" thickTop="1" thickBot="1">
      <c r="A217" s="12"/>
      <c r="B217" s="58"/>
      <c r="C217" s="57"/>
      <c r="D217" s="50"/>
      <c r="E217" s="75">
        <f>E215+D217</f>
        <v>344.68999999999983</v>
      </c>
    </row>
    <row r="218" spans="1:5" ht="15" customHeight="1" thickTop="1" thickBot="1">
      <c r="A218" s="59"/>
      <c r="B218" s="60"/>
      <c r="C218" s="41" t="s">
        <v>158</v>
      </c>
      <c r="D218" s="61"/>
      <c r="E218" s="62"/>
    </row>
    <row r="219" spans="1:5" ht="15" customHeight="1" thickTop="1">
      <c r="A219" s="42" t="s">
        <v>9</v>
      </c>
      <c r="B219" s="67">
        <v>41703</v>
      </c>
      <c r="C219" s="68" t="s">
        <v>336</v>
      </c>
      <c r="D219" s="73">
        <v>-20</v>
      </c>
      <c r="E219" s="75">
        <f>E217+D219</f>
        <v>324.68999999999983</v>
      </c>
    </row>
    <row r="220" spans="1:5" ht="15" customHeight="1">
      <c r="A220" s="42" t="s">
        <v>9</v>
      </c>
      <c r="B220" s="67">
        <v>41704</v>
      </c>
      <c r="C220" s="68" t="s">
        <v>336</v>
      </c>
      <c r="D220" s="73">
        <v>-16</v>
      </c>
      <c r="E220" s="75">
        <f>E219+D220</f>
        <v>308.68999999999983</v>
      </c>
    </row>
    <row r="221" spans="1:5" ht="15" customHeight="1">
      <c r="A221" s="42" t="s">
        <v>9</v>
      </c>
      <c r="B221" s="67">
        <v>41704</v>
      </c>
      <c r="C221" s="68" t="s">
        <v>336</v>
      </c>
      <c r="D221" s="73">
        <v>-20</v>
      </c>
      <c r="E221" s="75">
        <f t="shared" ref="E221:E249" si="5">E220+D221</f>
        <v>288.68999999999983</v>
      </c>
    </row>
    <row r="222" spans="1:5" ht="15" customHeight="1">
      <c r="A222" s="42" t="s">
        <v>9</v>
      </c>
      <c r="B222" s="67">
        <v>41704</v>
      </c>
      <c r="C222" s="68" t="s">
        <v>665</v>
      </c>
      <c r="D222" s="73">
        <v>-56.41</v>
      </c>
      <c r="E222" s="75">
        <f t="shared" si="5"/>
        <v>232.27999999999983</v>
      </c>
    </row>
    <row r="223" spans="1:5" ht="15" customHeight="1">
      <c r="A223" s="42" t="s">
        <v>9</v>
      </c>
      <c r="B223" s="67">
        <v>41704</v>
      </c>
      <c r="C223" s="68" t="s">
        <v>666</v>
      </c>
      <c r="D223" s="73">
        <v>-10</v>
      </c>
      <c r="E223" s="75">
        <f t="shared" si="5"/>
        <v>222.27999999999983</v>
      </c>
    </row>
    <row r="224" spans="1:5" ht="15" customHeight="1">
      <c r="A224" s="42" t="s">
        <v>9</v>
      </c>
      <c r="B224" s="67">
        <v>41704</v>
      </c>
      <c r="C224" s="68" t="s">
        <v>664</v>
      </c>
      <c r="D224" s="73">
        <v>-26.25</v>
      </c>
      <c r="E224" s="75">
        <f t="shared" si="5"/>
        <v>196.02999999999983</v>
      </c>
    </row>
    <row r="225" spans="1:5" ht="15" customHeight="1">
      <c r="A225" s="42" t="s">
        <v>9</v>
      </c>
      <c r="B225" s="67">
        <v>41704</v>
      </c>
      <c r="C225" s="68" t="s">
        <v>664</v>
      </c>
      <c r="D225" s="73">
        <v>-15.25</v>
      </c>
      <c r="E225" s="75">
        <f t="shared" si="5"/>
        <v>180.77999999999983</v>
      </c>
    </row>
    <row r="226" spans="1:5" ht="15" customHeight="1">
      <c r="A226" s="42" t="s">
        <v>9</v>
      </c>
      <c r="B226" s="67">
        <v>41704</v>
      </c>
      <c r="C226" s="68" t="s">
        <v>667</v>
      </c>
      <c r="D226" s="73">
        <v>-3.6</v>
      </c>
      <c r="E226" s="75">
        <f t="shared" si="5"/>
        <v>177.17999999999984</v>
      </c>
    </row>
    <row r="227" spans="1:5" ht="15" customHeight="1">
      <c r="A227" s="42" t="s">
        <v>9</v>
      </c>
      <c r="B227" s="67">
        <v>41704</v>
      </c>
      <c r="C227" s="68" t="s">
        <v>668</v>
      </c>
      <c r="D227" s="73">
        <v>-15.54</v>
      </c>
      <c r="E227" s="75">
        <f t="shared" si="5"/>
        <v>161.63999999999984</v>
      </c>
    </row>
    <row r="228" spans="1:5" ht="15" customHeight="1">
      <c r="A228" s="42" t="s">
        <v>9</v>
      </c>
      <c r="B228" s="67">
        <v>41704</v>
      </c>
      <c r="C228" s="68" t="s">
        <v>664</v>
      </c>
      <c r="D228" s="73">
        <v>-14.31</v>
      </c>
      <c r="E228" s="75">
        <f t="shared" si="5"/>
        <v>147.32999999999984</v>
      </c>
    </row>
    <row r="229" spans="1:5" ht="15" customHeight="1">
      <c r="A229" s="42" t="s">
        <v>9</v>
      </c>
      <c r="B229" s="67">
        <v>41708</v>
      </c>
      <c r="C229" s="68" t="s">
        <v>679</v>
      </c>
      <c r="D229" s="73">
        <v>-18</v>
      </c>
      <c r="E229" s="75">
        <f t="shared" si="5"/>
        <v>129.32999999999984</v>
      </c>
    </row>
    <row r="230" spans="1:5" ht="15" customHeight="1">
      <c r="A230" s="42" t="s">
        <v>9</v>
      </c>
      <c r="B230" s="67">
        <v>41710</v>
      </c>
      <c r="C230" s="68" t="s">
        <v>336</v>
      </c>
      <c r="D230" s="73">
        <v>-12</v>
      </c>
      <c r="E230" s="75">
        <f t="shared" si="5"/>
        <v>117.32999999999984</v>
      </c>
    </row>
    <row r="231" spans="1:5" ht="15" customHeight="1">
      <c r="A231" s="42" t="s">
        <v>9</v>
      </c>
      <c r="B231" s="67">
        <v>41710</v>
      </c>
      <c r="C231" s="68" t="s">
        <v>336</v>
      </c>
      <c r="D231" s="73">
        <v>-8</v>
      </c>
      <c r="E231" s="75">
        <f t="shared" si="5"/>
        <v>109.32999999999984</v>
      </c>
    </row>
    <row r="232" spans="1:5" ht="15" customHeight="1">
      <c r="A232" s="42" t="s">
        <v>9</v>
      </c>
      <c r="B232" s="67">
        <v>41710</v>
      </c>
      <c r="C232" s="68" t="s">
        <v>680</v>
      </c>
      <c r="D232" s="73">
        <v>-82.5</v>
      </c>
      <c r="E232" s="75">
        <f t="shared" si="5"/>
        <v>26.829999999999842</v>
      </c>
    </row>
    <row r="233" spans="1:5" ht="15" customHeight="1">
      <c r="A233" s="42" t="s">
        <v>9</v>
      </c>
      <c r="B233" s="67">
        <v>41710</v>
      </c>
      <c r="C233" s="68" t="s">
        <v>147</v>
      </c>
      <c r="D233" s="73">
        <v>-9.66</v>
      </c>
      <c r="E233" s="75">
        <f t="shared" si="5"/>
        <v>17.169999999999842</v>
      </c>
    </row>
    <row r="234" spans="1:5" ht="15" customHeight="1">
      <c r="A234" s="42" t="s">
        <v>9</v>
      </c>
      <c r="B234" s="67">
        <v>41711</v>
      </c>
      <c r="C234" s="68" t="s">
        <v>257</v>
      </c>
      <c r="D234" s="73">
        <v>212</v>
      </c>
      <c r="E234" s="75">
        <f t="shared" si="5"/>
        <v>229.16999999999985</v>
      </c>
    </row>
    <row r="235" spans="1:5" ht="15" customHeight="1">
      <c r="A235" s="42" t="s">
        <v>9</v>
      </c>
      <c r="B235" s="67">
        <v>41716</v>
      </c>
      <c r="C235" s="68" t="s">
        <v>336</v>
      </c>
      <c r="D235" s="73">
        <v>-36</v>
      </c>
      <c r="E235" s="75">
        <f t="shared" si="5"/>
        <v>193.16999999999985</v>
      </c>
    </row>
    <row r="236" spans="1:5" ht="15" customHeight="1">
      <c r="A236" s="42" t="s">
        <v>9</v>
      </c>
      <c r="B236" s="67">
        <v>41716</v>
      </c>
      <c r="C236" s="68" t="s">
        <v>681</v>
      </c>
      <c r="D236" s="73">
        <v>44.16</v>
      </c>
      <c r="E236" s="75">
        <f t="shared" si="5"/>
        <v>237.32999999999984</v>
      </c>
    </row>
    <row r="237" spans="1:5" ht="15" customHeight="1">
      <c r="A237" s="42" t="s">
        <v>9</v>
      </c>
      <c r="B237" s="67">
        <v>41717</v>
      </c>
      <c r="C237" s="68" t="s">
        <v>682</v>
      </c>
      <c r="D237" s="73">
        <v>-30</v>
      </c>
      <c r="E237" s="75">
        <f t="shared" si="5"/>
        <v>207.32999999999984</v>
      </c>
    </row>
    <row r="238" spans="1:5" ht="15" customHeight="1">
      <c r="A238" s="42" t="s">
        <v>9</v>
      </c>
      <c r="B238" s="67">
        <v>41717</v>
      </c>
      <c r="C238" s="68" t="s">
        <v>336</v>
      </c>
      <c r="D238" s="73">
        <v>-4</v>
      </c>
      <c r="E238" s="75">
        <f t="shared" si="5"/>
        <v>203.32999999999984</v>
      </c>
    </row>
    <row r="239" spans="1:5" ht="15" customHeight="1">
      <c r="A239" s="42" t="s">
        <v>9</v>
      </c>
      <c r="B239" s="67">
        <v>41718</v>
      </c>
      <c r="C239" s="68" t="s">
        <v>683</v>
      </c>
      <c r="D239" s="73">
        <v>44.16</v>
      </c>
      <c r="E239" s="75">
        <f t="shared" si="5"/>
        <v>247.48999999999984</v>
      </c>
    </row>
    <row r="240" spans="1:5" ht="15" customHeight="1">
      <c r="A240" s="42" t="s">
        <v>9</v>
      </c>
      <c r="B240" s="67">
        <v>41718</v>
      </c>
      <c r="C240" s="68" t="s">
        <v>259</v>
      </c>
      <c r="D240" s="73">
        <v>22.08</v>
      </c>
      <c r="E240" s="75">
        <f t="shared" si="5"/>
        <v>269.56999999999982</v>
      </c>
    </row>
    <row r="241" spans="1:5" ht="15" customHeight="1">
      <c r="A241" s="42" t="s">
        <v>9</v>
      </c>
      <c r="B241" s="67">
        <v>41719</v>
      </c>
      <c r="C241" s="68" t="s">
        <v>336</v>
      </c>
      <c r="D241" s="73">
        <v>-28</v>
      </c>
      <c r="E241" s="75">
        <f t="shared" si="5"/>
        <v>241.56999999999982</v>
      </c>
    </row>
    <row r="242" spans="1:5" ht="15" customHeight="1">
      <c r="A242" s="42" t="s">
        <v>9</v>
      </c>
      <c r="B242" s="67">
        <v>41722</v>
      </c>
      <c r="C242" s="68" t="s">
        <v>702</v>
      </c>
      <c r="D242" s="73">
        <v>-18</v>
      </c>
      <c r="E242" s="75">
        <f t="shared" si="5"/>
        <v>223.56999999999982</v>
      </c>
    </row>
    <row r="243" spans="1:5" ht="15" customHeight="1">
      <c r="A243" s="42" t="s">
        <v>9</v>
      </c>
      <c r="B243" s="67">
        <v>41722</v>
      </c>
      <c r="C243" s="68" t="s">
        <v>336</v>
      </c>
      <c r="D243" s="73">
        <v>-4</v>
      </c>
      <c r="E243" s="75">
        <f t="shared" si="5"/>
        <v>219.56999999999982</v>
      </c>
    </row>
    <row r="244" spans="1:5" ht="15" customHeight="1">
      <c r="A244" s="42" t="s">
        <v>9</v>
      </c>
      <c r="B244" s="67">
        <v>41722</v>
      </c>
      <c r="C244" s="68" t="s">
        <v>35</v>
      </c>
      <c r="D244" s="73">
        <v>4</v>
      </c>
      <c r="E244" s="75">
        <f t="shared" si="5"/>
        <v>223.56999999999982</v>
      </c>
    </row>
    <row r="245" spans="1:5" ht="15" customHeight="1">
      <c r="A245" s="42" t="s">
        <v>9</v>
      </c>
      <c r="B245" s="67">
        <v>41722</v>
      </c>
      <c r="C245" s="68" t="s">
        <v>703</v>
      </c>
      <c r="D245" s="73">
        <v>-3.5</v>
      </c>
      <c r="E245" s="75">
        <f t="shared" si="5"/>
        <v>220.06999999999982</v>
      </c>
    </row>
    <row r="246" spans="1:5" ht="15" customHeight="1">
      <c r="A246" s="42" t="s">
        <v>9</v>
      </c>
      <c r="B246" s="67">
        <v>41722</v>
      </c>
      <c r="C246" s="68" t="s">
        <v>704</v>
      </c>
      <c r="D246" s="73">
        <v>-18</v>
      </c>
      <c r="E246" s="75">
        <f t="shared" si="5"/>
        <v>202.06999999999982</v>
      </c>
    </row>
    <row r="247" spans="1:5" ht="15" customHeight="1">
      <c r="A247" s="42" t="s">
        <v>9</v>
      </c>
      <c r="B247" s="67">
        <v>41725</v>
      </c>
      <c r="C247" s="68" t="s">
        <v>35</v>
      </c>
      <c r="D247" s="73">
        <v>4</v>
      </c>
      <c r="E247" s="75">
        <f t="shared" si="5"/>
        <v>206.06999999999982</v>
      </c>
    </row>
    <row r="248" spans="1:5" ht="15" customHeight="1">
      <c r="A248" s="42" t="s">
        <v>9</v>
      </c>
      <c r="B248" s="67">
        <v>41725</v>
      </c>
      <c r="C248" s="68" t="s">
        <v>336</v>
      </c>
      <c r="D248" s="73">
        <v>-2</v>
      </c>
      <c r="E248" s="75">
        <f t="shared" si="5"/>
        <v>204.06999999999982</v>
      </c>
    </row>
    <row r="249" spans="1:5" ht="15" customHeight="1" thickBot="1">
      <c r="A249" s="42" t="s">
        <v>9</v>
      </c>
      <c r="B249" s="67">
        <v>41729</v>
      </c>
      <c r="C249" s="68" t="s">
        <v>257</v>
      </c>
      <c r="D249" s="73">
        <v>211</v>
      </c>
      <c r="E249" s="75">
        <f t="shared" si="5"/>
        <v>415.06999999999982</v>
      </c>
    </row>
    <row r="250" spans="1:5" ht="15" customHeight="1" thickTop="1" thickBot="1">
      <c r="A250" s="59"/>
      <c r="B250" s="60"/>
      <c r="C250" s="41" t="s">
        <v>159</v>
      </c>
      <c r="D250" s="61"/>
      <c r="E250" s="62"/>
    </row>
    <row r="251" spans="1:5" ht="15" customHeight="1" thickTop="1">
      <c r="A251" s="42" t="s">
        <v>9</v>
      </c>
      <c r="B251" s="67">
        <v>41730</v>
      </c>
      <c r="C251" s="68" t="s">
        <v>187</v>
      </c>
      <c r="D251" s="73">
        <v>4.5</v>
      </c>
      <c r="E251" s="75">
        <f>E249+D251</f>
        <v>419.56999999999982</v>
      </c>
    </row>
    <row r="252" spans="1:5" ht="15" customHeight="1">
      <c r="A252" s="42" t="s">
        <v>9</v>
      </c>
      <c r="B252" s="67">
        <v>41730</v>
      </c>
      <c r="C252" s="68" t="s">
        <v>35</v>
      </c>
      <c r="D252" s="73">
        <v>4</v>
      </c>
      <c r="E252" s="75">
        <f>E251+D252</f>
        <v>423.56999999999982</v>
      </c>
    </row>
    <row r="253" spans="1:5" ht="15" customHeight="1">
      <c r="A253" s="42" t="s">
        <v>9</v>
      </c>
      <c r="B253" s="67">
        <v>41732</v>
      </c>
      <c r="C253" s="68" t="s">
        <v>732</v>
      </c>
      <c r="D253" s="73">
        <v>2</v>
      </c>
      <c r="E253" s="75">
        <f t="shared" ref="E253:E267" si="6">E252+D253</f>
        <v>425.56999999999982</v>
      </c>
    </row>
    <row r="254" spans="1:5" ht="15" customHeight="1">
      <c r="A254" s="42" t="s">
        <v>9</v>
      </c>
      <c r="B254" s="67">
        <v>41732</v>
      </c>
      <c r="C254" s="68" t="s">
        <v>35</v>
      </c>
      <c r="D254" s="73">
        <v>4</v>
      </c>
      <c r="E254" s="75">
        <f t="shared" si="6"/>
        <v>429.56999999999982</v>
      </c>
    </row>
    <row r="255" spans="1:5" ht="15" customHeight="1">
      <c r="A255" s="42" t="s">
        <v>9</v>
      </c>
      <c r="B255" s="67">
        <v>41733</v>
      </c>
      <c r="C255" s="68" t="s">
        <v>347</v>
      </c>
      <c r="D255" s="73">
        <v>4</v>
      </c>
      <c r="E255" s="75">
        <f t="shared" si="6"/>
        <v>433.56999999999982</v>
      </c>
    </row>
    <row r="256" spans="1:5" ht="15" customHeight="1">
      <c r="A256" s="42" t="s">
        <v>9</v>
      </c>
      <c r="B256" s="67">
        <v>41737</v>
      </c>
      <c r="C256" s="68" t="s">
        <v>733</v>
      </c>
      <c r="D256" s="73">
        <v>20</v>
      </c>
      <c r="E256" s="75">
        <f t="shared" si="6"/>
        <v>453.56999999999982</v>
      </c>
    </row>
    <row r="257" spans="1:5" ht="15" customHeight="1">
      <c r="A257" s="42" t="s">
        <v>9</v>
      </c>
      <c r="B257" s="67">
        <v>41740</v>
      </c>
      <c r="C257" s="68" t="s">
        <v>734</v>
      </c>
      <c r="D257" s="73">
        <v>84.08</v>
      </c>
      <c r="E257" s="75">
        <f t="shared" si="6"/>
        <v>537.64999999999986</v>
      </c>
    </row>
    <row r="258" spans="1:5" ht="15" customHeight="1">
      <c r="A258" s="42" t="s">
        <v>9</v>
      </c>
      <c r="B258" s="67">
        <v>41751</v>
      </c>
      <c r="C258" s="68" t="s">
        <v>681</v>
      </c>
      <c r="D258" s="73">
        <v>22.08</v>
      </c>
      <c r="E258" s="75">
        <f t="shared" si="6"/>
        <v>559.7299999999999</v>
      </c>
    </row>
    <row r="259" spans="1:5" ht="15" customHeight="1">
      <c r="A259" s="42" t="s">
        <v>9</v>
      </c>
      <c r="B259" s="67">
        <v>41751</v>
      </c>
      <c r="C259" s="68" t="s">
        <v>735</v>
      </c>
      <c r="D259" s="73">
        <v>-100</v>
      </c>
      <c r="E259" s="75">
        <f t="shared" si="6"/>
        <v>459.7299999999999</v>
      </c>
    </row>
    <row r="260" spans="1:5" ht="15" customHeight="1">
      <c r="A260" s="42" t="s">
        <v>9</v>
      </c>
      <c r="B260" s="67">
        <v>41752</v>
      </c>
      <c r="C260" s="68" t="s">
        <v>736</v>
      </c>
      <c r="D260" s="73">
        <v>100</v>
      </c>
      <c r="E260" s="75">
        <f t="shared" si="6"/>
        <v>559.7299999999999</v>
      </c>
    </row>
    <row r="261" spans="1:5" ht="15" customHeight="1">
      <c r="A261" s="42" t="s">
        <v>9</v>
      </c>
      <c r="B261" s="67">
        <v>41755</v>
      </c>
      <c r="C261" s="68" t="s">
        <v>118</v>
      </c>
      <c r="D261" s="73">
        <v>-400</v>
      </c>
      <c r="E261" s="75">
        <f t="shared" si="6"/>
        <v>159.7299999999999</v>
      </c>
    </row>
    <row r="262" spans="1:5" ht="15" customHeight="1">
      <c r="A262" s="42" t="s">
        <v>9</v>
      </c>
      <c r="B262" s="67">
        <v>41755</v>
      </c>
      <c r="C262" s="68" t="s">
        <v>730</v>
      </c>
      <c r="D262" s="73">
        <v>8.1999999999999993</v>
      </c>
      <c r="E262" s="75">
        <f t="shared" si="6"/>
        <v>167.92999999999989</v>
      </c>
    </row>
    <row r="263" spans="1:5" ht="15" customHeight="1">
      <c r="A263" s="42" t="s">
        <v>9</v>
      </c>
      <c r="B263" s="67">
        <v>41755</v>
      </c>
      <c r="C263" s="68" t="s">
        <v>731</v>
      </c>
      <c r="D263" s="73">
        <v>-8.1999999999999993</v>
      </c>
      <c r="E263" s="75">
        <f t="shared" si="6"/>
        <v>159.7299999999999</v>
      </c>
    </row>
    <row r="264" spans="1:5" ht="15" customHeight="1">
      <c r="A264" s="42" t="s">
        <v>9</v>
      </c>
      <c r="B264" s="67">
        <v>41758</v>
      </c>
      <c r="C264" s="68" t="s">
        <v>746</v>
      </c>
      <c r="D264" s="73">
        <v>30</v>
      </c>
      <c r="E264" s="75">
        <f t="shared" si="6"/>
        <v>189.7299999999999</v>
      </c>
    </row>
    <row r="265" spans="1:5" ht="15" customHeight="1">
      <c r="A265" s="42" t="s">
        <v>9</v>
      </c>
      <c r="B265" s="67">
        <v>41758</v>
      </c>
      <c r="C265" s="68" t="s">
        <v>733</v>
      </c>
      <c r="D265" s="73">
        <v>12</v>
      </c>
      <c r="E265" s="75">
        <f t="shared" si="6"/>
        <v>201.7299999999999</v>
      </c>
    </row>
    <row r="266" spans="1:5" ht="15" customHeight="1">
      <c r="A266" s="42" t="s">
        <v>9</v>
      </c>
      <c r="B266" s="67">
        <v>41759</v>
      </c>
      <c r="C266" s="68" t="s">
        <v>259</v>
      </c>
      <c r="D266" s="73">
        <v>22.08</v>
      </c>
      <c r="E266" s="75">
        <f t="shared" si="6"/>
        <v>223.80999999999989</v>
      </c>
    </row>
    <row r="267" spans="1:5" ht="15" customHeight="1" thickBot="1">
      <c r="A267" s="42" t="s">
        <v>9</v>
      </c>
      <c r="B267" s="67">
        <v>41759</v>
      </c>
      <c r="C267" s="68" t="s">
        <v>257</v>
      </c>
      <c r="D267" s="73">
        <v>235</v>
      </c>
      <c r="E267" s="75">
        <f t="shared" si="6"/>
        <v>458.80999999999989</v>
      </c>
    </row>
    <row r="268" spans="1:5" ht="15" customHeight="1" thickTop="1" thickBot="1">
      <c r="A268" s="59"/>
      <c r="B268" s="60"/>
      <c r="C268" s="41" t="s">
        <v>160</v>
      </c>
      <c r="D268" s="61"/>
      <c r="E268" s="62"/>
    </row>
    <row r="269" spans="1:5" ht="15" customHeight="1" thickTop="1">
      <c r="A269" s="42" t="s">
        <v>9</v>
      </c>
      <c r="B269" s="67">
        <v>41766</v>
      </c>
      <c r="C269" s="68" t="s">
        <v>783</v>
      </c>
      <c r="D269" s="73">
        <v>4.08</v>
      </c>
      <c r="E269" s="75">
        <f>E267+D269</f>
        <v>462.88999999999987</v>
      </c>
    </row>
    <row r="270" spans="1:5" ht="15" customHeight="1">
      <c r="A270" s="42" t="s">
        <v>9</v>
      </c>
      <c r="B270" s="67">
        <v>41766</v>
      </c>
      <c r="C270" s="68" t="s">
        <v>784</v>
      </c>
      <c r="D270" s="73">
        <v>22.08</v>
      </c>
      <c r="E270" s="75">
        <f>E269+D270</f>
        <v>484.96999999999986</v>
      </c>
    </row>
    <row r="271" spans="1:5" ht="15" customHeight="1">
      <c r="A271" s="42" t="s">
        <v>9</v>
      </c>
      <c r="B271" s="67">
        <v>41768</v>
      </c>
      <c r="C271" s="68" t="s">
        <v>785</v>
      </c>
      <c r="D271" s="73">
        <v>18</v>
      </c>
      <c r="E271" s="75">
        <f>E270+D271</f>
        <v>502.96999999999986</v>
      </c>
    </row>
    <row r="272" spans="1:5" ht="15" customHeight="1">
      <c r="A272" s="42" t="s">
        <v>9</v>
      </c>
      <c r="B272" s="67">
        <v>41768</v>
      </c>
      <c r="C272" s="68" t="s">
        <v>786</v>
      </c>
      <c r="D272" s="73">
        <v>-5.73</v>
      </c>
      <c r="E272" s="75">
        <f t="shared" ref="E272:E286" si="7">E271+D272</f>
        <v>497.23999999999984</v>
      </c>
    </row>
    <row r="273" spans="1:5" ht="15" customHeight="1">
      <c r="A273" s="42" t="s">
        <v>9</v>
      </c>
      <c r="B273" s="67">
        <v>41771</v>
      </c>
      <c r="C273" s="68" t="s">
        <v>787</v>
      </c>
      <c r="D273" s="73">
        <v>-25.98</v>
      </c>
      <c r="E273" s="75">
        <f t="shared" si="7"/>
        <v>471.25999999999982</v>
      </c>
    </row>
    <row r="274" spans="1:5" ht="15" customHeight="1">
      <c r="A274" s="42" t="s">
        <v>9</v>
      </c>
      <c r="B274" s="67">
        <v>41771</v>
      </c>
      <c r="C274" s="68" t="s">
        <v>788</v>
      </c>
      <c r="D274" s="73">
        <v>-5.73</v>
      </c>
      <c r="E274" s="75">
        <f t="shared" si="7"/>
        <v>465.5299999999998</v>
      </c>
    </row>
    <row r="275" spans="1:5" ht="15" customHeight="1">
      <c r="A275" s="42" t="s">
        <v>9</v>
      </c>
      <c r="B275" s="67">
        <v>41773</v>
      </c>
      <c r="C275" s="68" t="s">
        <v>35</v>
      </c>
      <c r="D275" s="73">
        <v>4</v>
      </c>
      <c r="E275" s="75">
        <f t="shared" si="7"/>
        <v>469.5299999999998</v>
      </c>
    </row>
    <row r="276" spans="1:5" ht="15" customHeight="1">
      <c r="A276" s="42" t="s">
        <v>9</v>
      </c>
      <c r="B276" s="67">
        <v>41773</v>
      </c>
      <c r="C276" s="68" t="s">
        <v>35</v>
      </c>
      <c r="D276" s="73">
        <v>4</v>
      </c>
      <c r="E276" s="75">
        <f t="shared" si="7"/>
        <v>473.5299999999998</v>
      </c>
    </row>
    <row r="277" spans="1:5" ht="15" customHeight="1">
      <c r="A277" s="42" t="s">
        <v>9</v>
      </c>
      <c r="B277" s="67">
        <v>41773</v>
      </c>
      <c r="C277" s="68" t="s">
        <v>99</v>
      </c>
      <c r="D277" s="73">
        <v>7.8</v>
      </c>
      <c r="E277" s="75">
        <f t="shared" si="7"/>
        <v>481.32999999999981</v>
      </c>
    </row>
    <row r="278" spans="1:5" ht="15" customHeight="1">
      <c r="A278" s="42" t="s">
        <v>9</v>
      </c>
      <c r="B278" s="67">
        <v>41774</v>
      </c>
      <c r="C278" s="68" t="s">
        <v>789</v>
      </c>
      <c r="D278" s="73">
        <v>-5.73</v>
      </c>
      <c r="E278" s="75">
        <f t="shared" si="7"/>
        <v>475.5999999999998</v>
      </c>
    </row>
    <row r="279" spans="1:5" ht="15" customHeight="1">
      <c r="A279" s="42" t="s">
        <v>9</v>
      </c>
      <c r="B279" s="67">
        <v>41774</v>
      </c>
      <c r="C279" s="68" t="s">
        <v>790</v>
      </c>
      <c r="D279" s="73">
        <v>-5.73</v>
      </c>
      <c r="E279" s="75">
        <f t="shared" si="7"/>
        <v>469.86999999999978</v>
      </c>
    </row>
    <row r="280" spans="1:5" ht="15" customHeight="1">
      <c r="A280" s="42" t="s">
        <v>9</v>
      </c>
      <c r="B280" s="67">
        <v>41778</v>
      </c>
      <c r="C280" s="68" t="s">
        <v>807</v>
      </c>
      <c r="D280" s="73">
        <v>-12.09</v>
      </c>
      <c r="E280" s="75">
        <f t="shared" si="7"/>
        <v>457.7799999999998</v>
      </c>
    </row>
    <row r="281" spans="1:5" ht="15" customHeight="1">
      <c r="A281" s="42" t="s">
        <v>9</v>
      </c>
      <c r="B281" s="67">
        <v>41779</v>
      </c>
      <c r="C281" s="68" t="s">
        <v>808</v>
      </c>
      <c r="D281" s="73">
        <v>-8.09</v>
      </c>
      <c r="E281" s="75">
        <f t="shared" si="7"/>
        <v>449.68999999999983</v>
      </c>
    </row>
    <row r="282" spans="1:5" ht="15" customHeight="1">
      <c r="A282" s="42" t="s">
        <v>9</v>
      </c>
      <c r="B282" s="67">
        <v>41780</v>
      </c>
      <c r="C282" s="68" t="s">
        <v>99</v>
      </c>
      <c r="D282" s="73">
        <v>7.8</v>
      </c>
      <c r="E282" s="75">
        <f t="shared" si="7"/>
        <v>457.48999999999984</v>
      </c>
    </row>
    <row r="283" spans="1:5" ht="15" customHeight="1">
      <c r="A283" s="42" t="s">
        <v>9</v>
      </c>
      <c r="B283" s="67">
        <v>41781</v>
      </c>
      <c r="C283" s="68" t="s">
        <v>804</v>
      </c>
      <c r="D283" s="73">
        <v>14.08</v>
      </c>
      <c r="E283" s="75">
        <f t="shared" si="7"/>
        <v>471.56999999999982</v>
      </c>
    </row>
    <row r="284" spans="1:5" ht="15" customHeight="1">
      <c r="A284" s="42" t="s">
        <v>9</v>
      </c>
      <c r="B284" s="67">
        <v>41781</v>
      </c>
      <c r="C284" s="68" t="s">
        <v>805</v>
      </c>
      <c r="D284" s="73">
        <v>10</v>
      </c>
      <c r="E284" s="75">
        <f>E283+D284</f>
        <v>481.56999999999982</v>
      </c>
    </row>
    <row r="285" spans="1:5" ht="15" customHeight="1">
      <c r="A285" s="42" t="s">
        <v>9</v>
      </c>
      <c r="B285" s="67">
        <v>41782</v>
      </c>
      <c r="C285" s="68" t="s">
        <v>806</v>
      </c>
      <c r="D285" s="73">
        <v>14.08</v>
      </c>
      <c r="E285" s="75">
        <f t="shared" si="7"/>
        <v>495.64999999999981</v>
      </c>
    </row>
    <row r="286" spans="1:5" ht="15" customHeight="1">
      <c r="A286" s="42" t="s">
        <v>9</v>
      </c>
      <c r="B286" s="67">
        <v>41786</v>
      </c>
      <c r="C286" s="68" t="s">
        <v>117</v>
      </c>
      <c r="D286" s="73">
        <v>4</v>
      </c>
      <c r="E286" s="75">
        <f t="shared" si="7"/>
        <v>499.64999999999981</v>
      </c>
    </row>
    <row r="287" spans="1:5" ht="15" customHeight="1" thickBot="1">
      <c r="A287" s="42" t="s">
        <v>9</v>
      </c>
      <c r="B287" s="67">
        <v>41788</v>
      </c>
      <c r="C287" s="68" t="s">
        <v>330</v>
      </c>
      <c r="D287" s="73">
        <v>16.350000000000001</v>
      </c>
      <c r="E287" s="75">
        <f>E286+D287</f>
        <v>515.99999999999977</v>
      </c>
    </row>
    <row r="288" spans="1:5" ht="15" customHeight="1" thickTop="1" thickBot="1">
      <c r="A288" s="59"/>
      <c r="B288" s="60"/>
      <c r="C288" s="41" t="s">
        <v>161</v>
      </c>
      <c r="D288" s="61"/>
      <c r="E288" s="62"/>
    </row>
    <row r="289" spans="1:5" ht="15" customHeight="1" thickTop="1">
      <c r="A289" s="42" t="s">
        <v>9</v>
      </c>
      <c r="B289" s="67">
        <v>41792</v>
      </c>
      <c r="C289" s="68" t="s">
        <v>257</v>
      </c>
      <c r="D289" s="73">
        <v>120</v>
      </c>
      <c r="E289" s="75">
        <f>E287+D289</f>
        <v>635.99999999999977</v>
      </c>
    </row>
    <row r="290" spans="1:5" ht="15" customHeight="1">
      <c r="A290" s="42" t="s">
        <v>9</v>
      </c>
      <c r="B290" s="67">
        <v>41792</v>
      </c>
      <c r="C290" s="68" t="s">
        <v>1016</v>
      </c>
      <c r="D290" s="73">
        <v>-11.13</v>
      </c>
      <c r="E290" s="75">
        <f>E289+D290</f>
        <v>624.86999999999978</v>
      </c>
    </row>
    <row r="291" spans="1:5" ht="15" customHeight="1">
      <c r="A291" s="42" t="s">
        <v>9</v>
      </c>
      <c r="B291" s="67">
        <v>41794</v>
      </c>
      <c r="C291" s="68" t="s">
        <v>1185</v>
      </c>
      <c r="D291" s="73">
        <v>-7.5</v>
      </c>
      <c r="E291" s="75">
        <f t="shared" ref="E291:E294" si="8">E290+D291</f>
        <v>617.36999999999978</v>
      </c>
    </row>
    <row r="292" spans="1:5" ht="15" customHeight="1">
      <c r="A292" s="42" t="s">
        <v>9</v>
      </c>
      <c r="B292" s="67">
        <v>41794</v>
      </c>
      <c r="C292" s="68" t="s">
        <v>1186</v>
      </c>
      <c r="D292" s="73">
        <v>-160.44999999999999</v>
      </c>
      <c r="E292" s="75">
        <f t="shared" si="8"/>
        <v>456.91999999999979</v>
      </c>
    </row>
    <row r="293" spans="1:5" ht="15" customHeight="1">
      <c r="A293" s="42" t="s">
        <v>9</v>
      </c>
      <c r="B293" s="67">
        <v>41795</v>
      </c>
      <c r="C293" s="68" t="s">
        <v>1017</v>
      </c>
      <c r="D293" s="73">
        <v>13.5</v>
      </c>
      <c r="E293" s="75">
        <f t="shared" si="8"/>
        <v>470.41999999999979</v>
      </c>
    </row>
    <row r="294" spans="1:5" ht="15" customHeight="1">
      <c r="A294" s="42" t="s">
        <v>9</v>
      </c>
      <c r="B294" s="67">
        <v>41796</v>
      </c>
      <c r="C294" s="68" t="s">
        <v>666</v>
      </c>
      <c r="D294" s="73">
        <v>10</v>
      </c>
      <c r="E294" s="75">
        <f t="shared" si="8"/>
        <v>480.41999999999979</v>
      </c>
    </row>
    <row r="295" spans="1:5" ht="15" customHeight="1">
      <c r="A295" s="42" t="s">
        <v>9</v>
      </c>
      <c r="B295" s="67">
        <v>41796</v>
      </c>
      <c r="C295" s="99" t="s">
        <v>1018</v>
      </c>
      <c r="D295" s="82">
        <v>15</v>
      </c>
      <c r="E295" s="75">
        <f t="shared" ref="E295:E338" si="9">E294+D295</f>
        <v>495.41999999999979</v>
      </c>
    </row>
    <row r="296" spans="1:5" ht="15" customHeight="1">
      <c r="A296" s="42" t="s">
        <v>9</v>
      </c>
      <c r="B296" s="67">
        <v>41796</v>
      </c>
      <c r="C296" s="68" t="s">
        <v>1171</v>
      </c>
      <c r="D296" s="73">
        <v>15.9</v>
      </c>
      <c r="E296" s="75">
        <f t="shared" si="9"/>
        <v>511.31999999999977</v>
      </c>
    </row>
    <row r="297" spans="1:5" ht="15" customHeight="1">
      <c r="A297" s="42" t="s">
        <v>9</v>
      </c>
      <c r="B297" s="67">
        <v>41796</v>
      </c>
      <c r="C297" s="68" t="s">
        <v>1019</v>
      </c>
      <c r="D297" s="73">
        <v>-13.49</v>
      </c>
      <c r="E297" s="75">
        <f t="shared" si="9"/>
        <v>497.82999999999976</v>
      </c>
    </row>
    <row r="298" spans="1:5" ht="15" customHeight="1">
      <c r="A298" s="42" t="s">
        <v>9</v>
      </c>
      <c r="B298" s="67">
        <v>41800</v>
      </c>
      <c r="C298" s="68" t="s">
        <v>117</v>
      </c>
      <c r="D298" s="73">
        <v>4</v>
      </c>
      <c r="E298" s="75">
        <f t="shared" si="9"/>
        <v>501.82999999999976</v>
      </c>
    </row>
    <row r="299" spans="1:5" ht="15" customHeight="1">
      <c r="A299" s="42" t="s">
        <v>9</v>
      </c>
      <c r="B299" s="67">
        <v>41800</v>
      </c>
      <c r="C299" s="68" t="s">
        <v>99</v>
      </c>
      <c r="D299" s="73">
        <v>13.5</v>
      </c>
      <c r="E299" s="75">
        <f t="shared" si="9"/>
        <v>515.3299999999997</v>
      </c>
    </row>
    <row r="300" spans="1:5" ht="15" customHeight="1">
      <c r="A300" s="42" t="s">
        <v>9</v>
      </c>
      <c r="B300" s="67">
        <v>41801</v>
      </c>
      <c r="C300" s="99" t="s">
        <v>1132</v>
      </c>
      <c r="D300" s="82">
        <v>-30</v>
      </c>
      <c r="E300" s="75">
        <f t="shared" si="9"/>
        <v>485.3299999999997</v>
      </c>
    </row>
    <row r="301" spans="1:5" ht="15" customHeight="1">
      <c r="A301" s="42" t="s">
        <v>9</v>
      </c>
      <c r="B301" s="67">
        <v>41801</v>
      </c>
      <c r="C301" s="68" t="s">
        <v>1020</v>
      </c>
      <c r="D301" s="73">
        <v>74.099999999999994</v>
      </c>
      <c r="E301" s="75">
        <f t="shared" si="9"/>
        <v>559.42999999999972</v>
      </c>
    </row>
    <row r="302" spans="1:5" ht="15" customHeight="1">
      <c r="A302" s="42" t="s">
        <v>9</v>
      </c>
      <c r="B302" s="67">
        <v>41801</v>
      </c>
      <c r="C302" s="68" t="s">
        <v>1021</v>
      </c>
      <c r="D302" s="73">
        <v>-100</v>
      </c>
      <c r="E302" s="75">
        <f t="shared" si="9"/>
        <v>459.42999999999972</v>
      </c>
    </row>
    <row r="303" spans="1:5" ht="15" customHeight="1">
      <c r="A303" s="42" t="s">
        <v>9</v>
      </c>
      <c r="B303" s="67">
        <v>41802</v>
      </c>
      <c r="C303" s="68" t="s">
        <v>1022</v>
      </c>
      <c r="D303" s="73">
        <v>-6.1</v>
      </c>
      <c r="E303" s="75">
        <f t="shared" si="9"/>
        <v>453.3299999999997</v>
      </c>
    </row>
    <row r="304" spans="1:5" ht="15" customHeight="1">
      <c r="A304" s="42" t="s">
        <v>9</v>
      </c>
      <c r="B304" s="67">
        <v>41802</v>
      </c>
      <c r="C304" s="68" t="s">
        <v>1023</v>
      </c>
      <c r="D304" s="73">
        <v>-241.79</v>
      </c>
      <c r="E304" s="75">
        <f t="shared" si="9"/>
        <v>211.53999999999971</v>
      </c>
    </row>
    <row r="305" spans="1:5" ht="15" customHeight="1">
      <c r="A305" s="42" t="s">
        <v>9</v>
      </c>
      <c r="B305" s="67">
        <v>41802</v>
      </c>
      <c r="C305" s="68" t="s">
        <v>1024</v>
      </c>
      <c r="D305" s="73">
        <v>-32.5</v>
      </c>
      <c r="E305" s="75">
        <f t="shared" si="9"/>
        <v>179.03999999999971</v>
      </c>
    </row>
    <row r="306" spans="1:5" ht="15" customHeight="1">
      <c r="A306" s="42" t="s">
        <v>9</v>
      </c>
      <c r="B306" s="67">
        <v>41802</v>
      </c>
      <c r="C306" s="68" t="s">
        <v>776</v>
      </c>
      <c r="D306" s="73">
        <v>-12.1</v>
      </c>
      <c r="E306" s="75">
        <f t="shared" si="9"/>
        <v>166.93999999999971</v>
      </c>
    </row>
    <row r="307" spans="1:5" ht="15" customHeight="1">
      <c r="A307" s="42" t="s">
        <v>9</v>
      </c>
      <c r="B307" s="67">
        <v>41802</v>
      </c>
      <c r="C307" s="68" t="s">
        <v>1025</v>
      </c>
      <c r="D307" s="73">
        <v>-10.5</v>
      </c>
      <c r="E307" s="75">
        <f t="shared" si="9"/>
        <v>156.43999999999971</v>
      </c>
    </row>
    <row r="308" spans="1:5" ht="15" customHeight="1">
      <c r="A308" s="42" t="s">
        <v>9</v>
      </c>
      <c r="B308" s="67">
        <v>41802</v>
      </c>
      <c r="C308" s="68" t="s">
        <v>1026</v>
      </c>
      <c r="D308" s="73">
        <v>-15.6</v>
      </c>
      <c r="E308" s="75">
        <f t="shared" si="9"/>
        <v>140.83999999999972</v>
      </c>
    </row>
    <row r="309" spans="1:5" ht="15" customHeight="1">
      <c r="A309" s="42" t="s">
        <v>9</v>
      </c>
      <c r="B309" s="67">
        <v>41806</v>
      </c>
      <c r="C309" s="68" t="s">
        <v>1035</v>
      </c>
      <c r="D309" s="73">
        <v>2</v>
      </c>
      <c r="E309" s="75">
        <f t="shared" si="9"/>
        <v>142.83999999999972</v>
      </c>
    </row>
    <row r="310" spans="1:5" ht="15" customHeight="1">
      <c r="A310" s="42" t="s">
        <v>9</v>
      </c>
      <c r="B310" s="67">
        <v>41806</v>
      </c>
      <c r="C310" s="68" t="s">
        <v>1027</v>
      </c>
      <c r="D310" s="73">
        <v>6</v>
      </c>
      <c r="E310" s="75">
        <f t="shared" si="9"/>
        <v>148.83999999999972</v>
      </c>
    </row>
    <row r="311" spans="1:5" ht="15" customHeight="1">
      <c r="A311" s="42" t="s">
        <v>9</v>
      </c>
      <c r="B311" s="67">
        <v>41806</v>
      </c>
      <c r="C311" s="68" t="s">
        <v>1028</v>
      </c>
      <c r="D311" s="73">
        <v>-25</v>
      </c>
      <c r="E311" s="75">
        <f t="shared" si="9"/>
        <v>123.83999999999972</v>
      </c>
    </row>
    <row r="312" spans="1:5" ht="15" customHeight="1">
      <c r="A312" s="42" t="s">
        <v>9</v>
      </c>
      <c r="B312" s="67">
        <v>41806</v>
      </c>
      <c r="C312" s="68" t="s">
        <v>1029</v>
      </c>
      <c r="D312" s="73">
        <v>100</v>
      </c>
      <c r="E312" s="75">
        <f t="shared" si="9"/>
        <v>223.83999999999972</v>
      </c>
    </row>
    <row r="313" spans="1:5" ht="15" customHeight="1">
      <c r="A313" s="42" t="s">
        <v>9</v>
      </c>
      <c r="B313" s="67">
        <v>41806</v>
      </c>
      <c r="C313" s="68" t="s">
        <v>1030</v>
      </c>
      <c r="D313" s="73">
        <v>510.31</v>
      </c>
      <c r="E313" s="75">
        <f t="shared" si="9"/>
        <v>734.14999999999975</v>
      </c>
    </row>
    <row r="314" spans="1:5" ht="15" customHeight="1">
      <c r="A314" s="42" t="s">
        <v>9</v>
      </c>
      <c r="B314" s="67">
        <v>41806</v>
      </c>
      <c r="C314" s="68" t="s">
        <v>1031</v>
      </c>
      <c r="D314" s="73">
        <v>-250.88</v>
      </c>
      <c r="E314" s="75">
        <f t="shared" si="9"/>
        <v>483.26999999999975</v>
      </c>
    </row>
    <row r="315" spans="1:5" ht="15" customHeight="1">
      <c r="A315" s="42" t="s">
        <v>9</v>
      </c>
      <c r="B315" s="67">
        <v>41806</v>
      </c>
      <c r="C315" s="68" t="s">
        <v>1182</v>
      </c>
      <c r="D315" s="73">
        <v>-22.4</v>
      </c>
      <c r="E315" s="75">
        <f t="shared" si="9"/>
        <v>460.86999999999978</v>
      </c>
    </row>
    <row r="316" spans="1:5" ht="15" customHeight="1">
      <c r="A316" s="42" t="s">
        <v>9</v>
      </c>
      <c r="B316" s="67">
        <v>41807</v>
      </c>
      <c r="C316" s="68" t="s">
        <v>1032</v>
      </c>
      <c r="D316" s="73">
        <v>7.5</v>
      </c>
      <c r="E316" s="75">
        <f t="shared" si="9"/>
        <v>468.36999999999978</v>
      </c>
    </row>
    <row r="317" spans="1:5" ht="15" customHeight="1">
      <c r="A317" s="42" t="s">
        <v>9</v>
      </c>
      <c r="B317" s="67">
        <v>41807</v>
      </c>
      <c r="C317" s="68" t="s">
        <v>1033</v>
      </c>
      <c r="D317" s="73">
        <v>0.27</v>
      </c>
      <c r="E317" s="75">
        <f t="shared" si="9"/>
        <v>468.63999999999976</v>
      </c>
    </row>
    <row r="318" spans="1:5" ht="15" customHeight="1">
      <c r="A318" s="42" t="s">
        <v>9</v>
      </c>
      <c r="B318" s="67">
        <v>41807</v>
      </c>
      <c r="C318" s="99" t="s">
        <v>1130</v>
      </c>
      <c r="D318" s="82">
        <v>-30</v>
      </c>
      <c r="E318" s="75">
        <f t="shared" si="9"/>
        <v>438.63999999999976</v>
      </c>
    </row>
    <row r="319" spans="1:5" ht="15" customHeight="1">
      <c r="A319" s="42" t="s">
        <v>9</v>
      </c>
      <c r="B319" s="67">
        <v>41808</v>
      </c>
      <c r="C319" s="99" t="s">
        <v>1034</v>
      </c>
      <c r="D319" s="82">
        <v>30</v>
      </c>
      <c r="E319" s="75">
        <f t="shared" si="9"/>
        <v>468.63999999999976</v>
      </c>
    </row>
    <row r="320" spans="1:5" ht="15" customHeight="1">
      <c r="A320" s="42" t="s">
        <v>9</v>
      </c>
      <c r="B320" s="67">
        <v>41808</v>
      </c>
      <c r="C320" s="68" t="s">
        <v>1114</v>
      </c>
      <c r="D320" s="73">
        <v>-41.6</v>
      </c>
      <c r="E320" s="75">
        <f t="shared" si="9"/>
        <v>427.03999999999974</v>
      </c>
    </row>
    <row r="321" spans="1:5" ht="15" customHeight="1">
      <c r="A321" s="42" t="s">
        <v>9</v>
      </c>
      <c r="B321" s="67">
        <v>41808</v>
      </c>
      <c r="C321" s="68" t="s">
        <v>1113</v>
      </c>
      <c r="D321" s="73">
        <v>167.49</v>
      </c>
      <c r="E321" s="75">
        <f t="shared" si="9"/>
        <v>594.52999999999975</v>
      </c>
    </row>
    <row r="322" spans="1:5" ht="15" customHeight="1">
      <c r="A322" s="42" t="s">
        <v>9</v>
      </c>
      <c r="B322" s="67">
        <v>41808</v>
      </c>
      <c r="C322" s="68" t="s">
        <v>1112</v>
      </c>
      <c r="D322" s="73">
        <v>2.08</v>
      </c>
      <c r="E322" s="75">
        <f t="shared" si="9"/>
        <v>596.60999999999979</v>
      </c>
    </row>
    <row r="323" spans="1:5" ht="15" customHeight="1">
      <c r="A323" s="42" t="s">
        <v>9</v>
      </c>
      <c r="B323" s="67">
        <v>41808</v>
      </c>
      <c r="C323" s="68" t="s">
        <v>1111</v>
      </c>
      <c r="D323" s="73">
        <v>2.76</v>
      </c>
      <c r="E323" s="75">
        <f t="shared" si="9"/>
        <v>599.36999999999978</v>
      </c>
    </row>
    <row r="324" spans="1:5" ht="15" customHeight="1">
      <c r="A324" s="42" t="s">
        <v>9</v>
      </c>
      <c r="B324" s="67">
        <v>41808</v>
      </c>
      <c r="C324" s="68" t="s">
        <v>1110</v>
      </c>
      <c r="D324" s="73">
        <v>11.28</v>
      </c>
      <c r="E324" s="75">
        <f t="shared" si="9"/>
        <v>610.64999999999975</v>
      </c>
    </row>
    <row r="325" spans="1:5" ht="15" customHeight="1">
      <c r="A325" s="42" t="s">
        <v>9</v>
      </c>
      <c r="B325" s="67">
        <v>41808</v>
      </c>
      <c r="C325" s="68" t="s">
        <v>1110</v>
      </c>
      <c r="D325" s="73">
        <v>10.81</v>
      </c>
      <c r="E325" s="75">
        <f t="shared" si="9"/>
        <v>621.4599999999997</v>
      </c>
    </row>
    <row r="326" spans="1:5" ht="15" customHeight="1">
      <c r="A326" s="42" t="s">
        <v>9</v>
      </c>
      <c r="B326" s="67">
        <v>41809</v>
      </c>
      <c r="C326" s="68" t="s">
        <v>1116</v>
      </c>
      <c r="D326" s="73">
        <v>-7.5</v>
      </c>
      <c r="E326" s="75">
        <f t="shared" si="9"/>
        <v>613.9599999999997</v>
      </c>
    </row>
    <row r="327" spans="1:5" ht="15" customHeight="1">
      <c r="A327" s="42" t="s">
        <v>9</v>
      </c>
      <c r="B327" s="67">
        <v>41809</v>
      </c>
      <c r="C327" s="68" t="s">
        <v>1032</v>
      </c>
      <c r="D327" s="73">
        <v>7.5</v>
      </c>
      <c r="E327" s="75">
        <f t="shared" si="9"/>
        <v>621.4599999999997</v>
      </c>
    </row>
    <row r="328" spans="1:5" ht="15" customHeight="1">
      <c r="A328" s="42" t="s">
        <v>9</v>
      </c>
      <c r="B328" s="67">
        <v>41809</v>
      </c>
      <c r="C328" s="68" t="s">
        <v>1120</v>
      </c>
      <c r="D328" s="73">
        <v>0.21</v>
      </c>
      <c r="E328" s="75">
        <f t="shared" si="9"/>
        <v>621.66999999999973</v>
      </c>
    </row>
    <row r="329" spans="1:5" ht="15" customHeight="1">
      <c r="A329" s="42" t="s">
        <v>9</v>
      </c>
      <c r="B329" s="67">
        <v>41809</v>
      </c>
      <c r="C329" s="68" t="s">
        <v>1032</v>
      </c>
      <c r="D329" s="73">
        <v>2.5</v>
      </c>
      <c r="E329" s="75">
        <f t="shared" si="9"/>
        <v>624.16999999999973</v>
      </c>
    </row>
    <row r="330" spans="1:5" ht="15" customHeight="1">
      <c r="A330" s="42" t="s">
        <v>9</v>
      </c>
      <c r="B330" s="67">
        <v>41809</v>
      </c>
      <c r="C330" s="68" t="s">
        <v>1119</v>
      </c>
      <c r="D330" s="73">
        <v>0.42</v>
      </c>
      <c r="E330" s="75">
        <f t="shared" si="9"/>
        <v>624.58999999999969</v>
      </c>
    </row>
    <row r="331" spans="1:5" ht="15" customHeight="1">
      <c r="A331" s="42" t="s">
        <v>9</v>
      </c>
      <c r="B331" s="67">
        <v>41809</v>
      </c>
      <c r="C331" s="68" t="s">
        <v>1118</v>
      </c>
      <c r="D331" s="73">
        <v>0.64</v>
      </c>
      <c r="E331" s="75">
        <f t="shared" si="9"/>
        <v>625.22999999999968</v>
      </c>
    </row>
    <row r="332" spans="1:5" ht="15" customHeight="1">
      <c r="A332" s="42" t="s">
        <v>9</v>
      </c>
      <c r="B332" s="67">
        <v>41810</v>
      </c>
      <c r="C332" s="99" t="s">
        <v>1117</v>
      </c>
      <c r="D332" s="82">
        <v>-30</v>
      </c>
      <c r="E332" s="75">
        <f t="shared" si="9"/>
        <v>595.22999999999968</v>
      </c>
    </row>
    <row r="333" spans="1:5" ht="15" customHeight="1">
      <c r="A333" s="42" t="s">
        <v>9</v>
      </c>
      <c r="B333" s="67">
        <v>41810</v>
      </c>
      <c r="C333" s="68" t="s">
        <v>1116</v>
      </c>
      <c r="D333" s="73">
        <v>-3.75</v>
      </c>
      <c r="E333" s="75">
        <f t="shared" si="9"/>
        <v>591.47999999999968</v>
      </c>
    </row>
    <row r="334" spans="1:5" ht="15" customHeight="1">
      <c r="A334" s="42" t="s">
        <v>9</v>
      </c>
      <c r="B334" s="67">
        <v>41810</v>
      </c>
      <c r="C334" s="68" t="s">
        <v>1032</v>
      </c>
      <c r="D334" s="73">
        <v>5</v>
      </c>
      <c r="E334" s="75">
        <f t="shared" si="9"/>
        <v>596.47999999999968</v>
      </c>
    </row>
    <row r="335" spans="1:5" ht="15" customHeight="1">
      <c r="A335" s="42" t="s">
        <v>9</v>
      </c>
      <c r="B335" s="67">
        <v>41810</v>
      </c>
      <c r="C335" s="68" t="s">
        <v>257</v>
      </c>
      <c r="D335" s="73">
        <v>334</v>
      </c>
      <c r="E335" s="75">
        <f t="shared" si="9"/>
        <v>930.47999999999968</v>
      </c>
    </row>
    <row r="336" spans="1:5" ht="15" customHeight="1">
      <c r="A336" s="42" t="s">
        <v>9</v>
      </c>
      <c r="B336" s="67">
        <v>41816</v>
      </c>
      <c r="C336" s="68" t="s">
        <v>1121</v>
      </c>
      <c r="D336" s="73">
        <v>100</v>
      </c>
      <c r="E336" s="75">
        <f t="shared" si="9"/>
        <v>1030.4799999999996</v>
      </c>
    </row>
    <row r="337" spans="1:5" ht="15" customHeight="1">
      <c r="A337" s="42" t="s">
        <v>9</v>
      </c>
      <c r="B337" s="67">
        <v>41816</v>
      </c>
      <c r="C337" s="68" t="s">
        <v>1122</v>
      </c>
      <c r="D337" s="73">
        <v>-900</v>
      </c>
      <c r="E337" s="75">
        <f t="shared" si="9"/>
        <v>130.47999999999956</v>
      </c>
    </row>
    <row r="338" spans="1:5" ht="15" customHeight="1" thickBot="1">
      <c r="A338" s="42" t="s">
        <v>9</v>
      </c>
      <c r="B338" s="67">
        <v>41816</v>
      </c>
      <c r="C338" s="68" t="s">
        <v>1122</v>
      </c>
      <c r="D338" s="73">
        <v>-130.47999999999999</v>
      </c>
      <c r="E338" s="75">
        <f t="shared" si="9"/>
        <v>-4.2632564145606011E-13</v>
      </c>
    </row>
    <row r="339" spans="1:5" ht="15" customHeight="1" thickTop="1" thickBot="1">
      <c r="A339" s="59"/>
      <c r="B339" s="60"/>
      <c r="C339" s="41" t="s">
        <v>162</v>
      </c>
      <c r="D339" s="61"/>
      <c r="E339" s="62"/>
    </row>
    <row r="340" spans="1:5" ht="15" customHeight="1" thickTop="1" thickBot="1">
      <c r="A340" s="59"/>
      <c r="B340" s="60"/>
      <c r="C340" s="41" t="s">
        <v>163</v>
      </c>
      <c r="D340" s="61"/>
      <c r="E340" s="62"/>
    </row>
    <row r="341" spans="1:5" ht="15" customHeight="1" thickTop="1" thickBot="1">
      <c r="A341" s="59"/>
      <c r="B341" s="60"/>
      <c r="C341" s="41" t="s">
        <v>164</v>
      </c>
      <c r="D341" s="61"/>
      <c r="E341" s="62"/>
    </row>
    <row r="342" spans="1:5" ht="12" thickTop="1"/>
  </sheetData>
  <autoFilter ref="A1:E34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workbookViewId="0">
      <pane ySplit="1" topLeftCell="A68" activePane="bottomLeft" state="frozen"/>
      <selection pane="bottomLeft" activeCell="D6" sqref="D6:D90"/>
    </sheetView>
  </sheetViews>
  <sheetFormatPr defaultColWidth="11.42578125" defaultRowHeight="15"/>
  <cols>
    <col min="1" max="1" width="6.7109375" style="44" customWidth="1"/>
    <col min="2" max="2" width="9.7109375" style="79" customWidth="1"/>
    <col min="3" max="3" width="35.7109375" style="44" bestFit="1" customWidth="1"/>
    <col min="4" max="12" width="10.7109375" style="44" customWidth="1"/>
    <col min="13" max="16384" width="11.42578125" style="44"/>
  </cols>
  <sheetData>
    <row r="1" spans="1:5" s="38" customFormat="1" ht="15" customHeight="1">
      <c r="A1" s="51" t="s">
        <v>48</v>
      </c>
      <c r="B1" s="74" t="s">
        <v>27</v>
      </c>
      <c r="C1" s="74" t="s">
        <v>18</v>
      </c>
      <c r="D1" s="74" t="s">
        <v>49</v>
      </c>
      <c r="E1" s="53" t="s">
        <v>50</v>
      </c>
    </row>
    <row r="2" spans="1:5" ht="15" customHeight="1" thickBot="1">
      <c r="A2" s="77" t="s">
        <v>95</v>
      </c>
      <c r="B2" s="67">
        <v>41517</v>
      </c>
      <c r="C2" s="68" t="s">
        <v>223</v>
      </c>
      <c r="D2" s="78"/>
      <c r="E2" s="46">
        <v>0</v>
      </c>
    </row>
    <row r="3" spans="1:5" ht="17.25" thickTop="1" thickBot="1">
      <c r="A3" s="59"/>
      <c r="B3" s="60"/>
      <c r="C3" s="41" t="s">
        <v>108</v>
      </c>
      <c r="D3" s="61"/>
      <c r="E3" s="62"/>
    </row>
    <row r="4" spans="1:5" ht="15.75" thickTop="1">
      <c r="A4" s="77" t="s">
        <v>95</v>
      </c>
      <c r="B4" s="67">
        <v>41529</v>
      </c>
      <c r="C4" s="68" t="s">
        <v>142</v>
      </c>
      <c r="D4" s="89">
        <v>20</v>
      </c>
      <c r="E4" s="75">
        <f>E2+D4</f>
        <v>20</v>
      </c>
    </row>
    <row r="5" spans="1:5">
      <c r="A5" s="77" t="s">
        <v>95</v>
      </c>
      <c r="B5" s="67">
        <v>41547</v>
      </c>
      <c r="C5" s="68" t="s">
        <v>100</v>
      </c>
      <c r="D5" s="89">
        <v>24</v>
      </c>
      <c r="E5" s="75">
        <f>E4+D5</f>
        <v>44</v>
      </c>
    </row>
    <row r="6" spans="1:5" ht="15.75" thickBot="1">
      <c r="A6" s="77" t="s">
        <v>95</v>
      </c>
      <c r="B6" s="67">
        <v>41547</v>
      </c>
      <c r="C6" s="68" t="s">
        <v>101</v>
      </c>
      <c r="D6" s="89">
        <v>36</v>
      </c>
      <c r="E6" s="75">
        <f>E5+D6</f>
        <v>80</v>
      </c>
    </row>
    <row r="7" spans="1:5" ht="17.25" thickTop="1" thickBot="1">
      <c r="A7" s="59"/>
      <c r="B7" s="60"/>
      <c r="C7" s="41" t="s">
        <v>121</v>
      </c>
      <c r="D7" s="61"/>
      <c r="E7" s="62"/>
    </row>
    <row r="8" spans="1:5" ht="15.75" thickTop="1">
      <c r="A8" s="77" t="s">
        <v>95</v>
      </c>
      <c r="B8" s="67">
        <v>41549</v>
      </c>
      <c r="C8" s="68" t="s">
        <v>206</v>
      </c>
      <c r="D8" s="89">
        <v>27</v>
      </c>
      <c r="E8" s="75">
        <f>E6+D8</f>
        <v>107</v>
      </c>
    </row>
    <row r="9" spans="1:5">
      <c r="A9" s="77" t="s">
        <v>95</v>
      </c>
      <c r="B9" s="67">
        <v>41549</v>
      </c>
      <c r="C9" s="68" t="s">
        <v>205</v>
      </c>
      <c r="D9" s="89">
        <v>24</v>
      </c>
      <c r="E9" s="75">
        <f>E8+D9</f>
        <v>131</v>
      </c>
    </row>
    <row r="10" spans="1:5">
      <c r="A10" s="77" t="s">
        <v>95</v>
      </c>
      <c r="B10" s="67">
        <v>41578</v>
      </c>
      <c r="C10" s="68" t="s">
        <v>100</v>
      </c>
      <c r="D10" s="89">
        <v>97</v>
      </c>
      <c r="E10" s="75">
        <f>E9+D10</f>
        <v>228</v>
      </c>
    </row>
    <row r="11" spans="1:5">
      <c r="A11" s="77" t="s">
        <v>95</v>
      </c>
      <c r="B11" s="67">
        <v>41578</v>
      </c>
      <c r="C11" s="68" t="s">
        <v>101</v>
      </c>
      <c r="D11" s="89">
        <v>57</v>
      </c>
      <c r="E11" s="75">
        <f>E10+D11</f>
        <v>285</v>
      </c>
    </row>
    <row r="12" spans="1:5">
      <c r="A12" s="77" t="s">
        <v>95</v>
      </c>
      <c r="B12" s="67">
        <v>41578</v>
      </c>
      <c r="C12" s="68" t="s">
        <v>207</v>
      </c>
      <c r="D12" s="89">
        <v>-80</v>
      </c>
      <c r="E12" s="75">
        <f>E11+D12</f>
        <v>205</v>
      </c>
    </row>
    <row r="13" spans="1:5" ht="15.75" thickBot="1">
      <c r="A13" s="77" t="s">
        <v>95</v>
      </c>
      <c r="B13" s="67">
        <v>41578</v>
      </c>
      <c r="C13" s="68" t="s">
        <v>207</v>
      </c>
      <c r="D13" s="89">
        <v>-185</v>
      </c>
      <c r="E13" s="75">
        <f>E12+D13</f>
        <v>20</v>
      </c>
    </row>
    <row r="14" spans="1:5" ht="17.25" thickTop="1" thickBot="1">
      <c r="A14" s="59"/>
      <c r="B14" s="60"/>
      <c r="C14" s="41" t="s">
        <v>152</v>
      </c>
      <c r="D14" s="61"/>
      <c r="E14" s="62"/>
    </row>
    <row r="15" spans="1:5" ht="15.75" thickTop="1">
      <c r="A15" s="77" t="s">
        <v>95</v>
      </c>
      <c r="B15" s="67">
        <v>41584</v>
      </c>
      <c r="C15" s="68" t="s">
        <v>116</v>
      </c>
      <c r="D15" s="89">
        <v>20</v>
      </c>
      <c r="E15" s="75">
        <f>E13+D15</f>
        <v>40</v>
      </c>
    </row>
    <row r="16" spans="1:5">
      <c r="A16" s="77" t="s">
        <v>95</v>
      </c>
      <c r="B16" s="67">
        <v>41585</v>
      </c>
      <c r="C16" s="68" t="s">
        <v>205</v>
      </c>
      <c r="D16" s="89">
        <v>78</v>
      </c>
      <c r="E16" s="75">
        <f>E15+D16</f>
        <v>118</v>
      </c>
    </row>
    <row r="17" spans="1:5">
      <c r="A17" s="77" t="s">
        <v>95</v>
      </c>
      <c r="B17" s="67">
        <v>41585</v>
      </c>
      <c r="C17" s="68" t="s">
        <v>206</v>
      </c>
      <c r="D17" s="89">
        <v>78</v>
      </c>
      <c r="E17" s="75">
        <f>E16+D17</f>
        <v>196</v>
      </c>
    </row>
    <row r="18" spans="1:5">
      <c r="A18" s="77" t="s">
        <v>95</v>
      </c>
      <c r="B18" s="67">
        <v>41607</v>
      </c>
      <c r="C18" s="68" t="s">
        <v>100</v>
      </c>
      <c r="D18" s="89">
        <v>75</v>
      </c>
      <c r="E18" s="75">
        <f>E17+D18</f>
        <v>271</v>
      </c>
    </row>
    <row r="19" spans="1:5">
      <c r="A19" s="77" t="s">
        <v>95</v>
      </c>
      <c r="B19" s="67">
        <v>41607</v>
      </c>
      <c r="C19" s="68" t="s">
        <v>101</v>
      </c>
      <c r="D19" s="89">
        <v>62</v>
      </c>
      <c r="E19" s="75">
        <f>E18+D19</f>
        <v>333</v>
      </c>
    </row>
    <row r="20" spans="1:5" ht="15.75" thickBot="1">
      <c r="A20" s="77" t="s">
        <v>95</v>
      </c>
      <c r="B20" s="67">
        <v>41607</v>
      </c>
      <c r="C20" s="68" t="s">
        <v>207</v>
      </c>
      <c r="D20" s="89">
        <v>-313</v>
      </c>
      <c r="E20" s="75">
        <f>E19+D20</f>
        <v>20</v>
      </c>
    </row>
    <row r="21" spans="1:5" ht="17.25" thickTop="1" thickBot="1">
      <c r="A21" s="59"/>
      <c r="B21" s="60"/>
      <c r="C21" s="41" t="s">
        <v>153</v>
      </c>
      <c r="D21" s="61"/>
      <c r="E21" s="62"/>
    </row>
    <row r="22" spans="1:5" ht="15.75" thickTop="1">
      <c r="A22" s="77" t="s">
        <v>95</v>
      </c>
      <c r="B22" s="67">
        <v>41611</v>
      </c>
      <c r="C22" s="68" t="s">
        <v>116</v>
      </c>
      <c r="D22" s="89">
        <v>23</v>
      </c>
      <c r="E22" s="75">
        <f>E20+D22</f>
        <v>43</v>
      </c>
    </row>
    <row r="23" spans="1:5">
      <c r="A23" s="77" t="s">
        <v>95</v>
      </c>
      <c r="B23" s="67">
        <v>41617</v>
      </c>
      <c r="C23" s="68" t="s">
        <v>205</v>
      </c>
      <c r="D23" s="89">
        <v>51</v>
      </c>
      <c r="E23" s="75">
        <f>E22+D23</f>
        <v>94</v>
      </c>
    </row>
    <row r="24" spans="1:5">
      <c r="A24" s="77" t="s">
        <v>95</v>
      </c>
      <c r="B24" s="67">
        <v>41628</v>
      </c>
      <c r="C24" s="68" t="s">
        <v>116</v>
      </c>
      <c r="D24" s="89">
        <v>20</v>
      </c>
      <c r="E24" s="75">
        <f>E23+D24</f>
        <v>114</v>
      </c>
    </row>
    <row r="25" spans="1:5">
      <c r="A25" s="77" t="s">
        <v>95</v>
      </c>
      <c r="B25" s="67">
        <v>41628</v>
      </c>
      <c r="C25" s="68" t="s">
        <v>100</v>
      </c>
      <c r="D25" s="89">
        <v>46</v>
      </c>
      <c r="E25" s="75">
        <f>E24+D25</f>
        <v>160</v>
      </c>
    </row>
    <row r="26" spans="1:5">
      <c r="A26" s="77" t="s">
        <v>95</v>
      </c>
      <c r="B26" s="67">
        <v>41628</v>
      </c>
      <c r="C26" s="68" t="s">
        <v>101</v>
      </c>
      <c r="D26" s="89">
        <v>39</v>
      </c>
      <c r="E26" s="75">
        <f>E25+D26</f>
        <v>199</v>
      </c>
    </row>
    <row r="27" spans="1:5" ht="15.75" thickBot="1">
      <c r="A27" s="77" t="s">
        <v>95</v>
      </c>
      <c r="B27" s="67">
        <v>41628</v>
      </c>
      <c r="C27" s="68" t="s">
        <v>207</v>
      </c>
      <c r="D27" s="89">
        <v>-179</v>
      </c>
      <c r="E27" s="75">
        <f>E26+D27</f>
        <v>20</v>
      </c>
    </row>
    <row r="28" spans="1:5" ht="17.25" thickTop="1" thickBot="1">
      <c r="A28" s="59"/>
      <c r="B28" s="60"/>
      <c r="C28" s="41" t="s">
        <v>154</v>
      </c>
      <c r="D28" s="61"/>
      <c r="E28" s="62"/>
    </row>
    <row r="29" spans="1:5" ht="15.75" thickTop="1">
      <c r="A29" s="77" t="s">
        <v>95</v>
      </c>
      <c r="B29" s="67">
        <v>41653</v>
      </c>
      <c r="C29" s="68" t="s">
        <v>345</v>
      </c>
      <c r="D29" s="89">
        <v>41</v>
      </c>
      <c r="E29" s="75">
        <f>E27+D29</f>
        <v>61</v>
      </c>
    </row>
    <row r="30" spans="1:5">
      <c r="A30" s="77" t="s">
        <v>95</v>
      </c>
      <c r="B30" s="67">
        <v>41653</v>
      </c>
      <c r="C30" s="68" t="s">
        <v>346</v>
      </c>
      <c r="D30" s="89">
        <v>16</v>
      </c>
      <c r="E30" s="75">
        <f>E29+D30</f>
        <v>77</v>
      </c>
    </row>
    <row r="31" spans="1:5">
      <c r="A31" s="77" t="s">
        <v>95</v>
      </c>
      <c r="B31" s="67">
        <v>41659</v>
      </c>
      <c r="C31" s="68" t="s">
        <v>347</v>
      </c>
      <c r="D31" s="89">
        <v>17</v>
      </c>
      <c r="E31" s="75">
        <f t="shared" ref="E31:E37" si="0">E30+D31</f>
        <v>94</v>
      </c>
    </row>
    <row r="32" spans="1:5">
      <c r="A32" s="77" t="s">
        <v>95</v>
      </c>
      <c r="B32" s="67">
        <v>41666</v>
      </c>
      <c r="C32" s="68" t="s">
        <v>348</v>
      </c>
      <c r="D32" s="89">
        <v>30</v>
      </c>
      <c r="E32" s="75">
        <f t="shared" si="0"/>
        <v>124</v>
      </c>
    </row>
    <row r="33" spans="1:5">
      <c r="A33" s="77" t="s">
        <v>95</v>
      </c>
      <c r="B33" s="67">
        <v>41666</v>
      </c>
      <c r="C33" s="68" t="s">
        <v>207</v>
      </c>
      <c r="D33" s="89">
        <v>-40</v>
      </c>
      <c r="E33" s="75">
        <f t="shared" si="0"/>
        <v>84</v>
      </c>
    </row>
    <row r="34" spans="1:5">
      <c r="A34" s="77" t="s">
        <v>95</v>
      </c>
      <c r="B34" s="67">
        <v>41667</v>
      </c>
      <c r="C34" s="68" t="s">
        <v>349</v>
      </c>
      <c r="D34" s="89">
        <v>30</v>
      </c>
      <c r="E34" s="75">
        <f t="shared" si="0"/>
        <v>114</v>
      </c>
    </row>
    <row r="35" spans="1:5">
      <c r="A35" s="77" t="s">
        <v>95</v>
      </c>
      <c r="B35" s="67">
        <v>41667</v>
      </c>
      <c r="C35" s="68" t="s">
        <v>350</v>
      </c>
      <c r="D35" s="89">
        <v>28</v>
      </c>
      <c r="E35" s="75">
        <f t="shared" si="0"/>
        <v>142</v>
      </c>
    </row>
    <row r="36" spans="1:5">
      <c r="A36" s="77" t="s">
        <v>95</v>
      </c>
      <c r="B36" s="67">
        <v>41670</v>
      </c>
      <c r="C36" s="68" t="s">
        <v>100</v>
      </c>
      <c r="D36" s="89">
        <v>54</v>
      </c>
      <c r="E36" s="75">
        <f t="shared" si="0"/>
        <v>196</v>
      </c>
    </row>
    <row r="37" spans="1:5">
      <c r="A37" s="77" t="s">
        <v>95</v>
      </c>
      <c r="B37" s="67">
        <v>41670</v>
      </c>
      <c r="C37" s="68" t="s">
        <v>101</v>
      </c>
      <c r="D37" s="89">
        <v>51</v>
      </c>
      <c r="E37" s="75">
        <f t="shared" si="0"/>
        <v>247</v>
      </c>
    </row>
    <row r="38" spans="1:5" ht="15.75" thickBot="1">
      <c r="A38" s="77" t="s">
        <v>95</v>
      </c>
      <c r="B38" s="67">
        <v>41670</v>
      </c>
      <c r="C38" s="68" t="s">
        <v>207</v>
      </c>
      <c r="D38" s="101">
        <v>-227</v>
      </c>
      <c r="E38" s="75">
        <f>E37+D38</f>
        <v>20</v>
      </c>
    </row>
    <row r="39" spans="1:5" ht="17.25" thickTop="1" thickBot="1">
      <c r="A39" s="59"/>
      <c r="B39" s="60"/>
      <c r="C39" s="41" t="s">
        <v>157</v>
      </c>
      <c r="D39" s="61"/>
      <c r="E39" s="62"/>
    </row>
    <row r="40" spans="1:5" ht="15.75" thickTop="1">
      <c r="A40" s="77" t="s">
        <v>95</v>
      </c>
      <c r="B40" s="67">
        <v>41675</v>
      </c>
      <c r="C40" s="68" t="s">
        <v>350</v>
      </c>
      <c r="D40" s="89">
        <v>32</v>
      </c>
      <c r="E40" s="75">
        <f>E38+D40</f>
        <v>52</v>
      </c>
    </row>
    <row r="41" spans="1:5">
      <c r="A41" s="77" t="s">
        <v>95</v>
      </c>
      <c r="B41" s="67">
        <v>41677</v>
      </c>
      <c r="C41" s="68" t="s">
        <v>334</v>
      </c>
      <c r="D41" s="89">
        <v>4</v>
      </c>
      <c r="E41" s="75">
        <f>E40+D41</f>
        <v>56</v>
      </c>
    </row>
    <row r="42" spans="1:5">
      <c r="A42" s="77" t="s">
        <v>95</v>
      </c>
      <c r="B42" s="67">
        <v>41681</v>
      </c>
      <c r="C42" s="68" t="s">
        <v>334</v>
      </c>
      <c r="D42" s="89">
        <v>4</v>
      </c>
      <c r="E42" s="75">
        <f t="shared" ref="E42:E52" si="1">E41+D42</f>
        <v>60</v>
      </c>
    </row>
    <row r="43" spans="1:5">
      <c r="A43" s="77" t="s">
        <v>95</v>
      </c>
      <c r="B43" s="67">
        <v>41681</v>
      </c>
      <c r="C43" s="68" t="s">
        <v>781</v>
      </c>
      <c r="D43" s="89">
        <v>24</v>
      </c>
      <c r="E43" s="75">
        <f t="shared" si="1"/>
        <v>84</v>
      </c>
    </row>
    <row r="44" spans="1:5">
      <c r="A44" s="77" t="s">
        <v>95</v>
      </c>
      <c r="B44" s="67">
        <v>41682</v>
      </c>
      <c r="C44" s="68" t="s">
        <v>334</v>
      </c>
      <c r="D44" s="89">
        <v>4</v>
      </c>
      <c r="E44" s="75">
        <f t="shared" si="1"/>
        <v>88</v>
      </c>
    </row>
    <row r="45" spans="1:5">
      <c r="A45" s="77" t="s">
        <v>95</v>
      </c>
      <c r="B45" s="67">
        <v>41682</v>
      </c>
      <c r="C45" s="68" t="s">
        <v>334</v>
      </c>
      <c r="D45" s="89">
        <v>4</v>
      </c>
      <c r="E45" s="75">
        <f t="shared" si="1"/>
        <v>92</v>
      </c>
    </row>
    <row r="46" spans="1:5">
      <c r="A46" s="77" t="s">
        <v>95</v>
      </c>
      <c r="B46" s="67">
        <v>41682</v>
      </c>
      <c r="C46" s="68" t="s">
        <v>780</v>
      </c>
      <c r="D46" s="89">
        <v>8.5</v>
      </c>
      <c r="E46" s="75">
        <f t="shared" si="1"/>
        <v>100.5</v>
      </c>
    </row>
    <row r="47" spans="1:5">
      <c r="A47" s="77" t="s">
        <v>95</v>
      </c>
      <c r="B47" s="67">
        <v>41686</v>
      </c>
      <c r="C47" s="68" t="s">
        <v>373</v>
      </c>
      <c r="D47" s="89">
        <v>51</v>
      </c>
      <c r="E47" s="75">
        <f t="shared" si="1"/>
        <v>151.5</v>
      </c>
    </row>
    <row r="48" spans="1:5">
      <c r="A48" s="77" t="s">
        <v>95</v>
      </c>
      <c r="B48" s="67">
        <v>41697</v>
      </c>
      <c r="C48" s="68" t="s">
        <v>779</v>
      </c>
      <c r="D48" s="89">
        <v>15</v>
      </c>
      <c r="E48" s="75">
        <f t="shared" si="1"/>
        <v>166.5</v>
      </c>
    </row>
    <row r="49" spans="1:5">
      <c r="A49" s="77" t="s">
        <v>95</v>
      </c>
      <c r="B49" s="67">
        <v>41697</v>
      </c>
      <c r="C49" s="68" t="s">
        <v>752</v>
      </c>
      <c r="D49" s="89">
        <v>-7.5</v>
      </c>
      <c r="E49" s="75">
        <f t="shared" si="1"/>
        <v>159</v>
      </c>
    </row>
    <row r="50" spans="1:5">
      <c r="A50" s="77" t="s">
        <v>95</v>
      </c>
      <c r="B50" s="67">
        <v>41697</v>
      </c>
      <c r="C50" s="68" t="s">
        <v>782</v>
      </c>
      <c r="D50" s="89">
        <v>-14</v>
      </c>
      <c r="E50" s="75">
        <f t="shared" si="1"/>
        <v>145</v>
      </c>
    </row>
    <row r="51" spans="1:5">
      <c r="A51" s="77" t="s">
        <v>95</v>
      </c>
      <c r="B51" s="67">
        <v>41697</v>
      </c>
      <c r="C51" s="68" t="s">
        <v>187</v>
      </c>
      <c r="D51" s="89">
        <v>4</v>
      </c>
      <c r="E51" s="75">
        <f t="shared" si="1"/>
        <v>149</v>
      </c>
    </row>
    <row r="52" spans="1:5">
      <c r="A52" s="77" t="s">
        <v>95</v>
      </c>
      <c r="B52" s="67">
        <v>41698</v>
      </c>
      <c r="C52" s="68" t="s">
        <v>100</v>
      </c>
      <c r="D52" s="89">
        <v>41</v>
      </c>
      <c r="E52" s="75">
        <f t="shared" si="1"/>
        <v>190</v>
      </c>
    </row>
    <row r="53" spans="1:5" ht="15.75" thickBot="1">
      <c r="A53" s="77" t="s">
        <v>95</v>
      </c>
      <c r="B53" s="67">
        <v>41698</v>
      </c>
      <c r="C53" s="68" t="s">
        <v>101</v>
      </c>
      <c r="D53" s="89">
        <v>44</v>
      </c>
      <c r="E53" s="75">
        <f>E52+D53</f>
        <v>234</v>
      </c>
    </row>
    <row r="54" spans="1:5" ht="17.25" thickTop="1" thickBot="1">
      <c r="A54" s="59"/>
      <c r="B54" s="60"/>
      <c r="C54" s="41" t="s">
        <v>158</v>
      </c>
      <c r="D54" s="61"/>
      <c r="E54" s="62"/>
    </row>
    <row r="55" spans="1:5" ht="15.75" thickTop="1">
      <c r="A55" s="77" t="s">
        <v>95</v>
      </c>
      <c r="B55" s="67">
        <v>41711</v>
      </c>
      <c r="C55" s="68" t="s">
        <v>336</v>
      </c>
      <c r="D55" s="89">
        <v>-22</v>
      </c>
      <c r="E55" s="75">
        <f>E53+D55</f>
        <v>212</v>
      </c>
    </row>
    <row r="56" spans="1:5">
      <c r="A56" s="77" t="s">
        <v>95</v>
      </c>
      <c r="B56" s="67">
        <v>41711</v>
      </c>
      <c r="C56" s="68" t="s">
        <v>207</v>
      </c>
      <c r="D56" s="89">
        <v>-212</v>
      </c>
      <c r="E56" s="75">
        <f>E55+D56</f>
        <v>0</v>
      </c>
    </row>
    <row r="57" spans="1:5">
      <c r="A57" s="77" t="s">
        <v>95</v>
      </c>
      <c r="B57" s="67">
        <v>41712</v>
      </c>
      <c r="C57" s="68" t="s">
        <v>750</v>
      </c>
      <c r="D57" s="89">
        <v>20</v>
      </c>
      <c r="E57" s="75">
        <f>E56+D57</f>
        <v>20</v>
      </c>
    </row>
    <row r="58" spans="1:5">
      <c r="A58" s="77" t="s">
        <v>95</v>
      </c>
      <c r="B58" s="67">
        <v>41716</v>
      </c>
      <c r="C58" s="68" t="s">
        <v>373</v>
      </c>
      <c r="D58" s="89">
        <v>60</v>
      </c>
      <c r="E58" s="75">
        <f t="shared" ref="E58:E62" si="2">E57+D58</f>
        <v>80</v>
      </c>
    </row>
    <row r="59" spans="1:5">
      <c r="A59" s="77" t="s">
        <v>95</v>
      </c>
      <c r="B59" s="67">
        <v>41722</v>
      </c>
      <c r="C59" s="68" t="s">
        <v>751</v>
      </c>
      <c r="D59" s="89">
        <v>30</v>
      </c>
      <c r="E59" s="75">
        <f t="shared" si="2"/>
        <v>110</v>
      </c>
    </row>
    <row r="60" spans="1:5">
      <c r="A60" s="77" t="s">
        <v>95</v>
      </c>
      <c r="B60" s="67">
        <v>41729</v>
      </c>
      <c r="C60" s="68" t="s">
        <v>100</v>
      </c>
      <c r="D60" s="89">
        <v>71</v>
      </c>
      <c r="E60" s="75">
        <f t="shared" si="2"/>
        <v>181</v>
      </c>
    </row>
    <row r="61" spans="1:5">
      <c r="A61" s="77" t="s">
        <v>95</v>
      </c>
      <c r="B61" s="67">
        <v>41729</v>
      </c>
      <c r="C61" s="68" t="s">
        <v>101</v>
      </c>
      <c r="D61" s="89">
        <v>50</v>
      </c>
      <c r="E61" s="75">
        <f t="shared" si="2"/>
        <v>231</v>
      </c>
    </row>
    <row r="62" spans="1:5" ht="15.75" thickBot="1">
      <c r="A62" s="77" t="s">
        <v>95</v>
      </c>
      <c r="B62" s="67">
        <v>41729</v>
      </c>
      <c r="C62" s="68" t="s">
        <v>207</v>
      </c>
      <c r="D62" s="89">
        <v>-211</v>
      </c>
      <c r="E62" s="75">
        <f t="shared" si="2"/>
        <v>20</v>
      </c>
    </row>
    <row r="63" spans="1:5" ht="17.25" thickTop="1" thickBot="1">
      <c r="A63" s="59"/>
      <c r="B63" s="60"/>
      <c r="C63" s="41" t="s">
        <v>159</v>
      </c>
      <c r="D63" s="61"/>
      <c r="E63" s="62"/>
    </row>
    <row r="64" spans="1:5" ht="15.75" thickTop="1">
      <c r="A64" s="77" t="s">
        <v>95</v>
      </c>
      <c r="B64" s="67">
        <v>41731</v>
      </c>
      <c r="C64" s="68" t="s">
        <v>750</v>
      </c>
      <c r="D64" s="89">
        <v>12</v>
      </c>
      <c r="E64" s="75">
        <f>E62+D64</f>
        <v>32</v>
      </c>
    </row>
    <row r="65" spans="1:5">
      <c r="A65" s="77" t="s">
        <v>95</v>
      </c>
      <c r="B65" s="67">
        <v>41731</v>
      </c>
      <c r="C65" s="68" t="s">
        <v>749</v>
      </c>
      <c r="D65" s="89">
        <v>48</v>
      </c>
      <c r="E65" s="75">
        <f>E64+D65</f>
        <v>80</v>
      </c>
    </row>
    <row r="66" spans="1:5">
      <c r="A66" s="77" t="s">
        <v>95</v>
      </c>
      <c r="B66" s="67">
        <v>41757</v>
      </c>
      <c r="C66" s="68" t="s">
        <v>346</v>
      </c>
      <c r="D66" s="89">
        <v>29</v>
      </c>
      <c r="E66" s="75">
        <f t="shared" ref="E66:E71" si="3">E65+D66</f>
        <v>109</v>
      </c>
    </row>
    <row r="67" spans="1:5">
      <c r="A67" s="77" t="s">
        <v>95</v>
      </c>
      <c r="B67" s="67">
        <v>41758</v>
      </c>
      <c r="C67" s="68" t="s">
        <v>748</v>
      </c>
      <c r="D67" s="89">
        <v>15</v>
      </c>
      <c r="E67" s="75">
        <f t="shared" si="3"/>
        <v>124</v>
      </c>
    </row>
    <row r="68" spans="1:5">
      <c r="A68" s="77" t="s">
        <v>95</v>
      </c>
      <c r="B68" s="67">
        <v>41759</v>
      </c>
      <c r="C68" s="68" t="s">
        <v>747</v>
      </c>
      <c r="D68" s="89">
        <v>32</v>
      </c>
      <c r="E68" s="75">
        <f t="shared" si="3"/>
        <v>156</v>
      </c>
    </row>
    <row r="69" spans="1:5">
      <c r="A69" s="77" t="s">
        <v>95</v>
      </c>
      <c r="B69" s="67">
        <v>41759</v>
      </c>
      <c r="C69" s="68" t="s">
        <v>100</v>
      </c>
      <c r="D69" s="89">
        <v>51</v>
      </c>
      <c r="E69" s="75">
        <f t="shared" si="3"/>
        <v>207</v>
      </c>
    </row>
    <row r="70" spans="1:5">
      <c r="A70" s="77" t="s">
        <v>95</v>
      </c>
      <c r="B70" s="67">
        <v>41759</v>
      </c>
      <c r="C70" s="68" t="s">
        <v>101</v>
      </c>
      <c r="D70" s="89">
        <v>48</v>
      </c>
      <c r="E70" s="75">
        <f t="shared" si="3"/>
        <v>255</v>
      </c>
    </row>
    <row r="71" spans="1:5" ht="15.75" thickBot="1">
      <c r="A71" s="77" t="s">
        <v>95</v>
      </c>
      <c r="B71" s="67">
        <v>41759</v>
      </c>
      <c r="C71" s="68" t="s">
        <v>207</v>
      </c>
      <c r="D71" s="89">
        <v>-235</v>
      </c>
      <c r="E71" s="75">
        <f t="shared" si="3"/>
        <v>20</v>
      </c>
    </row>
    <row r="72" spans="1:5" ht="17.25" thickTop="1" thickBot="1">
      <c r="A72" s="59"/>
      <c r="B72" s="60"/>
      <c r="C72" s="41" t="s">
        <v>160</v>
      </c>
      <c r="D72" s="61"/>
      <c r="E72" s="62"/>
    </row>
    <row r="73" spans="1:5" ht="15.75" thickTop="1">
      <c r="A73" s="77" t="s">
        <v>95</v>
      </c>
      <c r="B73" s="67">
        <v>41766</v>
      </c>
      <c r="C73" s="68" t="s">
        <v>750</v>
      </c>
      <c r="D73" s="89">
        <v>20</v>
      </c>
      <c r="E73" s="75">
        <f>E71+D73</f>
        <v>40</v>
      </c>
    </row>
    <row r="74" spans="1:5">
      <c r="A74" s="77" t="s">
        <v>95</v>
      </c>
      <c r="B74" s="67">
        <v>41768</v>
      </c>
      <c r="C74" s="68" t="s">
        <v>350</v>
      </c>
      <c r="D74" s="89">
        <v>15</v>
      </c>
      <c r="E74" s="75">
        <f>E73+D74</f>
        <v>55</v>
      </c>
    </row>
    <row r="75" spans="1:5">
      <c r="A75" s="77" t="s">
        <v>95</v>
      </c>
      <c r="B75" s="67">
        <v>41771</v>
      </c>
      <c r="C75" s="68" t="s">
        <v>373</v>
      </c>
      <c r="D75" s="89">
        <v>31</v>
      </c>
      <c r="E75" s="75">
        <f t="shared" ref="E75:E80" si="4">E74+D75</f>
        <v>86</v>
      </c>
    </row>
    <row r="76" spans="1:5">
      <c r="A76" s="77" t="s">
        <v>95</v>
      </c>
      <c r="B76" s="67">
        <v>41772</v>
      </c>
      <c r="C76" s="68" t="s">
        <v>809</v>
      </c>
      <c r="D76" s="89">
        <v>20</v>
      </c>
      <c r="E76" s="75">
        <f t="shared" si="4"/>
        <v>106</v>
      </c>
    </row>
    <row r="77" spans="1:5">
      <c r="A77" s="77" t="s">
        <v>95</v>
      </c>
      <c r="B77" s="67">
        <v>41788</v>
      </c>
      <c r="C77" s="68" t="s">
        <v>747</v>
      </c>
      <c r="D77" s="89">
        <v>20</v>
      </c>
      <c r="E77" s="75">
        <f t="shared" si="4"/>
        <v>126</v>
      </c>
    </row>
    <row r="78" spans="1:5">
      <c r="A78" s="77" t="s">
        <v>95</v>
      </c>
      <c r="B78" s="67">
        <v>41788</v>
      </c>
      <c r="C78" s="68" t="s">
        <v>100</v>
      </c>
      <c r="D78" s="89">
        <v>66</v>
      </c>
      <c r="E78" s="75">
        <f t="shared" si="4"/>
        <v>192</v>
      </c>
    </row>
    <row r="79" spans="1:5">
      <c r="A79" s="77" t="s">
        <v>95</v>
      </c>
      <c r="B79" s="67">
        <v>41788</v>
      </c>
      <c r="C79" s="68" t="s">
        <v>101</v>
      </c>
      <c r="D79" s="89">
        <v>48</v>
      </c>
      <c r="E79" s="75">
        <f t="shared" si="4"/>
        <v>240</v>
      </c>
    </row>
    <row r="80" spans="1:5" ht="15.75" thickBot="1">
      <c r="A80" s="77" t="s">
        <v>95</v>
      </c>
      <c r="B80" s="67">
        <v>41789</v>
      </c>
      <c r="C80" s="68" t="s">
        <v>1014</v>
      </c>
      <c r="D80" s="89">
        <v>-100</v>
      </c>
      <c r="E80" s="75">
        <f t="shared" si="4"/>
        <v>140</v>
      </c>
    </row>
    <row r="81" spans="1:5" ht="17.25" thickTop="1" thickBot="1">
      <c r="A81" s="59"/>
      <c r="B81" s="60"/>
      <c r="C81" s="41" t="s">
        <v>161</v>
      </c>
      <c r="D81" s="61"/>
      <c r="E81" s="62"/>
    </row>
    <row r="82" spans="1:5" ht="15.75" thickTop="1">
      <c r="A82" s="77" t="s">
        <v>95</v>
      </c>
      <c r="B82" s="67">
        <v>41792</v>
      </c>
      <c r="C82" s="68" t="s">
        <v>207</v>
      </c>
      <c r="D82" s="89">
        <v>-120</v>
      </c>
      <c r="E82" s="75">
        <f>E80+D82</f>
        <v>20</v>
      </c>
    </row>
    <row r="83" spans="1:5">
      <c r="A83" s="77" t="s">
        <v>95</v>
      </c>
      <c r="B83" s="67">
        <v>41792</v>
      </c>
      <c r="C83" s="68" t="s">
        <v>750</v>
      </c>
      <c r="D83" s="89">
        <v>20</v>
      </c>
      <c r="E83" s="75">
        <f>E82+D83</f>
        <v>40</v>
      </c>
    </row>
    <row r="84" spans="1:5">
      <c r="A84" s="77" t="s">
        <v>95</v>
      </c>
      <c r="B84" s="67">
        <v>41796</v>
      </c>
      <c r="C84" s="68" t="s">
        <v>373</v>
      </c>
      <c r="D84" s="89">
        <v>44</v>
      </c>
      <c r="E84" s="75">
        <f t="shared" ref="E84:E92" si="5">E83+D84</f>
        <v>84</v>
      </c>
    </row>
    <row r="85" spans="1:5">
      <c r="A85" s="77" t="s">
        <v>95</v>
      </c>
      <c r="B85" s="67">
        <v>41800</v>
      </c>
      <c r="C85" s="68" t="s">
        <v>809</v>
      </c>
      <c r="D85" s="89">
        <v>40</v>
      </c>
      <c r="E85" s="75">
        <f t="shared" si="5"/>
        <v>124</v>
      </c>
    </row>
    <row r="86" spans="1:5">
      <c r="A86" s="77" t="s">
        <v>95</v>
      </c>
      <c r="B86" s="67">
        <v>41803</v>
      </c>
      <c r="C86" s="68" t="s">
        <v>1015</v>
      </c>
      <c r="D86" s="89">
        <v>30</v>
      </c>
      <c r="E86" s="75">
        <f t="shared" si="5"/>
        <v>154</v>
      </c>
    </row>
    <row r="87" spans="1:5">
      <c r="A87" s="77" t="s">
        <v>95</v>
      </c>
      <c r="B87" s="67">
        <v>41808</v>
      </c>
      <c r="C87" s="68" t="s">
        <v>1108</v>
      </c>
      <c r="D87" s="89">
        <v>30</v>
      </c>
      <c r="E87" s="75">
        <f t="shared" si="5"/>
        <v>184</v>
      </c>
    </row>
    <row r="88" spans="1:5">
      <c r="A88" s="77" t="s">
        <v>95</v>
      </c>
      <c r="B88" s="67">
        <v>41809</v>
      </c>
      <c r="C88" s="68" t="s">
        <v>373</v>
      </c>
      <c r="D88" s="89">
        <v>62</v>
      </c>
      <c r="E88" s="75">
        <f t="shared" si="5"/>
        <v>246</v>
      </c>
    </row>
    <row r="89" spans="1:5">
      <c r="A89" s="77" t="s">
        <v>95</v>
      </c>
      <c r="B89" s="67">
        <v>41810</v>
      </c>
      <c r="C89" s="68" t="s">
        <v>100</v>
      </c>
      <c r="D89" s="89">
        <v>43</v>
      </c>
      <c r="E89" s="75">
        <f t="shared" si="5"/>
        <v>289</v>
      </c>
    </row>
    <row r="90" spans="1:5">
      <c r="A90" s="77" t="s">
        <v>95</v>
      </c>
      <c r="B90" s="67">
        <v>41810</v>
      </c>
      <c r="C90" s="68" t="s">
        <v>101</v>
      </c>
      <c r="D90" s="89">
        <v>15</v>
      </c>
      <c r="E90" s="75">
        <f t="shared" si="5"/>
        <v>304</v>
      </c>
    </row>
    <row r="91" spans="1:5">
      <c r="A91" s="77" t="s">
        <v>95</v>
      </c>
      <c r="B91" s="67">
        <v>41810</v>
      </c>
      <c r="C91" s="68" t="s">
        <v>1109</v>
      </c>
      <c r="D91" s="138">
        <v>30</v>
      </c>
      <c r="E91" s="139">
        <f t="shared" si="5"/>
        <v>334</v>
      </c>
    </row>
    <row r="92" spans="1:5" ht="15.75" thickBot="1">
      <c r="A92" s="77" t="s">
        <v>95</v>
      </c>
      <c r="B92" s="67">
        <v>41810</v>
      </c>
      <c r="C92" s="68" t="s">
        <v>207</v>
      </c>
      <c r="D92" s="138">
        <v>-334</v>
      </c>
      <c r="E92" s="139">
        <f t="shared" si="5"/>
        <v>0</v>
      </c>
    </row>
    <row r="93" spans="1:5" ht="17.25" thickTop="1" thickBot="1">
      <c r="A93" s="59"/>
      <c r="B93" s="60"/>
      <c r="C93" s="41" t="s">
        <v>162</v>
      </c>
      <c r="D93" s="61"/>
      <c r="E93" s="62"/>
    </row>
    <row r="94" spans="1:5" ht="17.25" thickTop="1" thickBot="1">
      <c r="A94" s="59"/>
      <c r="B94" s="60"/>
      <c r="C94" s="41" t="s">
        <v>163</v>
      </c>
      <c r="D94" s="61"/>
      <c r="E94" s="62"/>
    </row>
    <row r="95" spans="1:5" ht="17.25" thickTop="1" thickBot="1">
      <c r="A95" s="59"/>
      <c r="B95" s="60"/>
      <c r="C95" s="41" t="s">
        <v>164</v>
      </c>
      <c r="D95" s="61"/>
      <c r="E95" s="62"/>
    </row>
    <row r="96" spans="1:5" ht="15.75" thickTop="1">
      <c r="A96" s="49"/>
      <c r="B96" s="76"/>
      <c r="C96" s="49"/>
      <c r="D96" s="49"/>
      <c r="E96" s="49"/>
    </row>
    <row r="97" spans="1:5">
      <c r="A97" s="49"/>
      <c r="B97" s="76"/>
      <c r="C97" s="49"/>
      <c r="D97" s="49"/>
      <c r="E97" s="49"/>
    </row>
    <row r="98" spans="1:5">
      <c r="A98" s="49"/>
      <c r="B98" s="76"/>
      <c r="C98" s="49"/>
      <c r="D98" s="49"/>
      <c r="E98" s="49"/>
    </row>
    <row r="99" spans="1:5">
      <c r="A99" s="49"/>
      <c r="B99" s="76"/>
      <c r="C99" s="49"/>
      <c r="D99" s="49"/>
      <c r="E99" s="49"/>
    </row>
    <row r="100" spans="1:5">
      <c r="A100" s="49"/>
      <c r="B100" s="76"/>
      <c r="C100" s="49"/>
      <c r="D100" s="49"/>
      <c r="E100" s="49"/>
    </row>
    <row r="101" spans="1:5">
      <c r="A101" s="49"/>
      <c r="B101" s="76"/>
      <c r="C101" s="49"/>
      <c r="D101" s="49"/>
      <c r="E101" s="49"/>
    </row>
    <row r="102" spans="1:5">
      <c r="A102" s="49"/>
      <c r="B102" s="76"/>
      <c r="C102" s="49"/>
      <c r="D102" s="49"/>
      <c r="E102" s="49"/>
    </row>
    <row r="103" spans="1:5">
      <c r="A103" s="49"/>
      <c r="B103" s="76"/>
      <c r="C103" s="49"/>
      <c r="D103" s="49"/>
      <c r="E103" s="49"/>
    </row>
    <row r="104" spans="1:5">
      <c r="A104" s="49"/>
      <c r="B104" s="76"/>
      <c r="C104" s="49"/>
      <c r="D104" s="49"/>
      <c r="E104" s="49"/>
    </row>
  </sheetData>
  <autoFilter ref="A1:L95">
    <filterColumn colId="2"/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5"/>
  <sheetViews>
    <sheetView workbookViewId="0">
      <pane xSplit="1" ySplit="1" topLeftCell="BA2" activePane="bottomRight" state="frozen"/>
      <selection pane="topRight" activeCell="B1" sqref="B1"/>
      <selection pane="bottomLeft" activeCell="A3" sqref="A3"/>
      <selection pane="bottomRight" activeCell="BK2" sqref="BK2:BK11"/>
    </sheetView>
  </sheetViews>
  <sheetFormatPr defaultColWidth="11.42578125" defaultRowHeight="15"/>
  <cols>
    <col min="1" max="1" width="12.7109375" bestFit="1" customWidth="1"/>
    <col min="2" max="2" width="10.7109375" customWidth="1"/>
    <col min="3" max="3" width="10.140625" bestFit="1" customWidth="1"/>
    <col min="4" max="4" width="9.28515625" bestFit="1" customWidth="1"/>
    <col min="5" max="5" width="11.42578125" customWidth="1"/>
    <col min="6" max="6" width="7.5703125" bestFit="1" customWidth="1"/>
    <col min="7" max="7" width="9.28515625" bestFit="1" customWidth="1"/>
    <col min="8" max="8" width="10.28515625" bestFit="1" customWidth="1"/>
    <col min="9" max="10" width="9.28515625" bestFit="1" customWidth="1"/>
    <col min="11" max="11" width="10.28515625" bestFit="1" customWidth="1"/>
    <col min="12" max="12" width="9.28515625" bestFit="1" customWidth="1"/>
    <col min="13" max="13" width="7.7109375" bestFit="1" customWidth="1"/>
    <col min="14" max="15" width="9.28515625" bestFit="1" customWidth="1"/>
    <col min="16" max="16" width="7" customWidth="1"/>
    <col min="17" max="17" width="7.85546875" bestFit="1" customWidth="1"/>
    <col min="18" max="18" width="7.7109375" customWidth="1"/>
    <col min="19" max="19" width="8" customWidth="1"/>
    <col min="20" max="21" width="9.28515625" bestFit="1" customWidth="1"/>
    <col min="22" max="22" width="9.7109375" customWidth="1"/>
    <col min="23" max="23" width="10.28515625" bestFit="1" customWidth="1"/>
    <col min="24" max="24" width="10.85546875" bestFit="1" customWidth="1"/>
    <col min="25" max="25" width="10.28515625" bestFit="1" customWidth="1"/>
    <col min="26" max="26" width="9.85546875" bestFit="1" customWidth="1"/>
    <col min="27" max="27" width="9.5703125" bestFit="1" customWidth="1"/>
    <col min="28" max="28" width="8.42578125" bestFit="1" customWidth="1"/>
    <col min="29" max="29" width="10.5703125" customWidth="1"/>
    <col min="30" max="30" width="10.85546875" bestFit="1" customWidth="1"/>
    <col min="31" max="31" width="9.85546875" bestFit="1" customWidth="1"/>
    <col min="32" max="32" width="10.7109375" customWidth="1"/>
    <col min="33" max="33" width="9.5703125" bestFit="1" customWidth="1"/>
    <col min="34" max="34" width="9.7109375" customWidth="1"/>
    <col min="35" max="36" width="9.85546875" bestFit="1" customWidth="1"/>
    <col min="37" max="37" width="9.7109375" customWidth="1"/>
    <col min="38" max="39" width="9.85546875" bestFit="1" customWidth="1"/>
    <col min="40" max="40" width="10.140625" customWidth="1"/>
    <col min="41" max="41" width="7.42578125" customWidth="1"/>
    <col min="42" max="42" width="7.7109375" customWidth="1"/>
    <col min="43" max="43" width="9.85546875" bestFit="1" customWidth="1"/>
    <col min="44" max="44" width="7.5703125" customWidth="1"/>
    <col min="45" max="45" width="9.85546875" bestFit="1" customWidth="1"/>
    <col min="46" max="46" width="8.42578125" bestFit="1" customWidth="1"/>
    <col min="47" max="47" width="9" bestFit="1" customWidth="1"/>
    <col min="48" max="48" width="8.42578125" bestFit="1" customWidth="1"/>
    <col min="49" max="50" width="9.85546875" bestFit="1" customWidth="1"/>
    <col min="51" max="51" width="9.7109375" customWidth="1"/>
    <col min="52" max="52" width="9.85546875" bestFit="1" customWidth="1"/>
    <col min="53" max="53" width="9.28515625" customWidth="1"/>
    <col min="54" max="54" width="9.85546875" bestFit="1" customWidth="1"/>
    <col min="55" max="55" width="8.7109375" customWidth="1"/>
    <col min="56" max="56" width="10.85546875" bestFit="1" customWidth="1"/>
    <col min="57" max="57" width="10.28515625" customWidth="1"/>
    <col min="58" max="58" width="9.85546875" bestFit="1" customWidth="1"/>
    <col min="59" max="59" width="7.42578125" bestFit="1" customWidth="1"/>
    <col min="60" max="61" width="9.7109375" customWidth="1"/>
    <col min="62" max="62" width="7.7109375" customWidth="1"/>
    <col min="63" max="64" width="8.42578125" bestFit="1" customWidth="1"/>
    <col min="65" max="65" width="7.85546875" bestFit="1" customWidth="1"/>
    <col min="66" max="66" width="7.42578125" bestFit="1" customWidth="1"/>
    <col min="67" max="67" width="8.5703125" customWidth="1"/>
    <col min="68" max="68" width="8.42578125" bestFit="1" customWidth="1"/>
    <col min="69" max="69" width="9.85546875" bestFit="1" customWidth="1"/>
    <col min="70" max="70" width="9.85546875" customWidth="1"/>
    <col min="71" max="71" width="8.42578125" bestFit="1" customWidth="1"/>
    <col min="72" max="72" width="7.85546875" bestFit="1" customWidth="1"/>
    <col min="73" max="73" width="8.42578125" bestFit="1" customWidth="1"/>
    <col min="74" max="74" width="10.28515625" bestFit="1" customWidth="1"/>
    <col min="75" max="75" width="10.85546875" bestFit="1" customWidth="1"/>
    <col min="205" max="205" width="13" customWidth="1"/>
    <col min="206" max="206" width="15.28515625" bestFit="1" customWidth="1"/>
    <col min="207" max="207" width="9.7109375" bestFit="1" customWidth="1"/>
    <col min="208" max="208" width="9.7109375" customWidth="1"/>
    <col min="209" max="209" width="10.5703125" bestFit="1" customWidth="1"/>
    <col min="210" max="210" width="11" bestFit="1" customWidth="1"/>
    <col min="211" max="211" width="9.7109375" customWidth="1"/>
    <col min="212" max="212" width="10.42578125" bestFit="1" customWidth="1"/>
    <col min="213" max="213" width="10.85546875" bestFit="1" customWidth="1"/>
    <col min="214" max="214" width="12" bestFit="1" customWidth="1"/>
    <col min="215" max="215" width="10.42578125" bestFit="1" customWidth="1"/>
    <col min="216" max="216" width="9.28515625" bestFit="1" customWidth="1"/>
    <col min="217" max="217" width="8.28515625" bestFit="1" customWidth="1"/>
    <col min="218" max="219" width="8.85546875" bestFit="1" customWidth="1"/>
    <col min="220" max="220" width="8.7109375" bestFit="1" customWidth="1"/>
    <col min="221" max="221" width="10.42578125" bestFit="1" customWidth="1"/>
    <col min="222" max="222" width="10" bestFit="1" customWidth="1"/>
    <col min="223" max="223" width="9.28515625" bestFit="1" customWidth="1"/>
    <col min="224" max="224" width="10" customWidth="1"/>
    <col min="225" max="225" width="8.7109375" bestFit="1" customWidth="1"/>
    <col min="226" max="226" width="7.7109375" customWidth="1"/>
    <col min="227" max="227" width="9.42578125" bestFit="1" customWidth="1"/>
    <col min="228" max="228" width="9.28515625" bestFit="1" customWidth="1"/>
    <col min="229" max="230" width="10.42578125" bestFit="1" customWidth="1"/>
    <col min="231" max="231" width="11.140625" bestFit="1" customWidth="1"/>
    <col min="232" max="232" width="11" bestFit="1" customWidth="1"/>
    <col min="233" max="233" width="10.42578125" bestFit="1" customWidth="1"/>
    <col min="234" max="234" width="11.5703125" bestFit="1" customWidth="1"/>
    <col min="235" max="235" width="12" bestFit="1" customWidth="1"/>
    <col min="236" max="236" width="11.140625" bestFit="1" customWidth="1"/>
    <col min="237" max="237" width="9.85546875" bestFit="1" customWidth="1"/>
    <col min="238" max="238" width="11.42578125" customWidth="1"/>
    <col min="239" max="239" width="5.85546875" bestFit="1" customWidth="1"/>
    <col min="240" max="241" width="7.7109375" customWidth="1"/>
    <col min="461" max="461" width="13" customWidth="1"/>
    <col min="462" max="462" width="15.28515625" bestFit="1" customWidth="1"/>
    <col min="463" max="463" width="9.7109375" bestFit="1" customWidth="1"/>
    <col min="464" max="464" width="9.7109375" customWidth="1"/>
    <col min="465" max="465" width="10.5703125" bestFit="1" customWidth="1"/>
    <col min="466" max="466" width="11" bestFit="1" customWidth="1"/>
    <col min="467" max="467" width="9.7109375" customWidth="1"/>
    <col min="468" max="468" width="10.42578125" bestFit="1" customWidth="1"/>
    <col min="469" max="469" width="10.85546875" bestFit="1" customWidth="1"/>
    <col min="470" max="470" width="12" bestFit="1" customWidth="1"/>
    <col min="471" max="471" width="10.42578125" bestFit="1" customWidth="1"/>
    <col min="472" max="472" width="9.28515625" bestFit="1" customWidth="1"/>
    <col min="473" max="473" width="8.28515625" bestFit="1" customWidth="1"/>
    <col min="474" max="475" width="8.85546875" bestFit="1" customWidth="1"/>
    <col min="476" max="476" width="8.7109375" bestFit="1" customWidth="1"/>
    <col min="477" max="477" width="10.42578125" bestFit="1" customWidth="1"/>
    <col min="478" max="478" width="10" bestFit="1" customWidth="1"/>
    <col min="479" max="479" width="9.28515625" bestFit="1" customWidth="1"/>
    <col min="480" max="480" width="10" customWidth="1"/>
    <col min="481" max="481" width="8.7109375" bestFit="1" customWidth="1"/>
    <col min="482" max="482" width="7.7109375" customWidth="1"/>
    <col min="483" max="483" width="9.42578125" bestFit="1" customWidth="1"/>
    <col min="484" max="484" width="9.28515625" bestFit="1" customWidth="1"/>
    <col min="485" max="486" width="10.42578125" bestFit="1" customWidth="1"/>
    <col min="487" max="487" width="11.140625" bestFit="1" customWidth="1"/>
    <col min="488" max="488" width="11" bestFit="1" customWidth="1"/>
    <col min="489" max="489" width="10.42578125" bestFit="1" customWidth="1"/>
    <col min="490" max="490" width="11.5703125" bestFit="1" customWidth="1"/>
    <col min="491" max="491" width="12" bestFit="1" customWidth="1"/>
    <col min="492" max="492" width="11.140625" bestFit="1" customWidth="1"/>
    <col min="493" max="493" width="9.85546875" bestFit="1" customWidth="1"/>
    <col min="494" max="494" width="11.42578125" customWidth="1"/>
    <col min="495" max="495" width="5.85546875" bestFit="1" customWidth="1"/>
    <col min="496" max="497" width="7.7109375" customWidth="1"/>
    <col min="717" max="717" width="13" customWidth="1"/>
    <col min="718" max="718" width="15.28515625" bestFit="1" customWidth="1"/>
    <col min="719" max="719" width="9.7109375" bestFit="1" customWidth="1"/>
    <col min="720" max="720" width="9.7109375" customWidth="1"/>
    <col min="721" max="721" width="10.5703125" bestFit="1" customWidth="1"/>
    <col min="722" max="722" width="11" bestFit="1" customWidth="1"/>
    <col min="723" max="723" width="9.7109375" customWidth="1"/>
    <col min="724" max="724" width="10.42578125" bestFit="1" customWidth="1"/>
    <col min="725" max="725" width="10.85546875" bestFit="1" customWidth="1"/>
    <col min="726" max="726" width="12" bestFit="1" customWidth="1"/>
    <col min="727" max="727" width="10.42578125" bestFit="1" customWidth="1"/>
    <col min="728" max="728" width="9.28515625" bestFit="1" customWidth="1"/>
    <col min="729" max="729" width="8.28515625" bestFit="1" customWidth="1"/>
    <col min="730" max="731" width="8.85546875" bestFit="1" customWidth="1"/>
    <col min="732" max="732" width="8.7109375" bestFit="1" customWidth="1"/>
    <col min="733" max="733" width="10.42578125" bestFit="1" customWidth="1"/>
    <col min="734" max="734" width="10" bestFit="1" customWidth="1"/>
    <col min="735" max="735" width="9.28515625" bestFit="1" customWidth="1"/>
    <col min="736" max="736" width="10" customWidth="1"/>
    <col min="737" max="737" width="8.7109375" bestFit="1" customWidth="1"/>
    <col min="738" max="738" width="7.7109375" customWidth="1"/>
    <col min="739" max="739" width="9.42578125" bestFit="1" customWidth="1"/>
    <col min="740" max="740" width="9.28515625" bestFit="1" customWidth="1"/>
    <col min="741" max="742" width="10.42578125" bestFit="1" customWidth="1"/>
    <col min="743" max="743" width="11.140625" bestFit="1" customWidth="1"/>
    <col min="744" max="744" width="11" bestFit="1" customWidth="1"/>
    <col min="745" max="745" width="10.42578125" bestFit="1" customWidth="1"/>
    <col min="746" max="746" width="11.5703125" bestFit="1" customWidth="1"/>
    <col min="747" max="747" width="12" bestFit="1" customWidth="1"/>
    <col min="748" max="748" width="11.140625" bestFit="1" customWidth="1"/>
    <col min="749" max="749" width="9.85546875" bestFit="1" customWidth="1"/>
    <col min="750" max="750" width="11.42578125" customWidth="1"/>
    <col min="751" max="751" width="5.85546875" bestFit="1" customWidth="1"/>
    <col min="752" max="753" width="7.7109375" customWidth="1"/>
    <col min="973" max="973" width="13" customWidth="1"/>
    <col min="974" max="974" width="15.28515625" bestFit="1" customWidth="1"/>
    <col min="975" max="975" width="9.7109375" bestFit="1" customWidth="1"/>
    <col min="976" max="976" width="9.7109375" customWidth="1"/>
    <col min="977" max="977" width="10.5703125" bestFit="1" customWidth="1"/>
    <col min="978" max="978" width="11" bestFit="1" customWidth="1"/>
    <col min="979" max="979" width="9.7109375" customWidth="1"/>
    <col min="980" max="980" width="10.42578125" bestFit="1" customWidth="1"/>
    <col min="981" max="981" width="10.85546875" bestFit="1" customWidth="1"/>
    <col min="982" max="982" width="12" bestFit="1" customWidth="1"/>
    <col min="983" max="983" width="10.42578125" bestFit="1" customWidth="1"/>
    <col min="984" max="984" width="9.28515625" bestFit="1" customWidth="1"/>
    <col min="985" max="985" width="8.28515625" bestFit="1" customWidth="1"/>
    <col min="986" max="987" width="8.85546875" bestFit="1" customWidth="1"/>
    <col min="988" max="988" width="8.7109375" bestFit="1" customWidth="1"/>
    <col min="989" max="989" width="10.42578125" bestFit="1" customWidth="1"/>
    <col min="990" max="990" width="10" bestFit="1" customWidth="1"/>
    <col min="991" max="991" width="9.28515625" bestFit="1" customWidth="1"/>
    <col min="992" max="992" width="10" customWidth="1"/>
    <col min="993" max="993" width="8.7109375" bestFit="1" customWidth="1"/>
    <col min="994" max="994" width="7.7109375" customWidth="1"/>
    <col min="995" max="995" width="9.42578125" bestFit="1" customWidth="1"/>
    <col min="996" max="996" width="9.28515625" bestFit="1" customWidth="1"/>
    <col min="997" max="998" width="10.42578125" bestFit="1" customWidth="1"/>
    <col min="999" max="999" width="11.140625" bestFit="1" customWidth="1"/>
    <col min="1000" max="1000" width="11" bestFit="1" customWidth="1"/>
    <col min="1001" max="1001" width="10.42578125" bestFit="1" customWidth="1"/>
    <col min="1002" max="1002" width="11.5703125" bestFit="1" customWidth="1"/>
    <col min="1003" max="1003" width="12" bestFit="1" customWidth="1"/>
    <col min="1004" max="1004" width="11.140625" bestFit="1" customWidth="1"/>
    <col min="1005" max="1005" width="9.85546875" bestFit="1" customWidth="1"/>
    <col min="1006" max="1006" width="11.42578125" customWidth="1"/>
    <col min="1007" max="1007" width="5.85546875" bestFit="1" customWidth="1"/>
    <col min="1008" max="1009" width="7.7109375" customWidth="1"/>
    <col min="1229" max="1229" width="13" customWidth="1"/>
    <col min="1230" max="1230" width="15.28515625" bestFit="1" customWidth="1"/>
    <col min="1231" max="1231" width="9.7109375" bestFit="1" customWidth="1"/>
    <col min="1232" max="1232" width="9.7109375" customWidth="1"/>
    <col min="1233" max="1233" width="10.5703125" bestFit="1" customWidth="1"/>
    <col min="1234" max="1234" width="11" bestFit="1" customWidth="1"/>
    <col min="1235" max="1235" width="9.7109375" customWidth="1"/>
    <col min="1236" max="1236" width="10.42578125" bestFit="1" customWidth="1"/>
    <col min="1237" max="1237" width="10.85546875" bestFit="1" customWidth="1"/>
    <col min="1238" max="1238" width="12" bestFit="1" customWidth="1"/>
    <col min="1239" max="1239" width="10.42578125" bestFit="1" customWidth="1"/>
    <col min="1240" max="1240" width="9.28515625" bestFit="1" customWidth="1"/>
    <col min="1241" max="1241" width="8.28515625" bestFit="1" customWidth="1"/>
    <col min="1242" max="1243" width="8.85546875" bestFit="1" customWidth="1"/>
    <col min="1244" max="1244" width="8.7109375" bestFit="1" customWidth="1"/>
    <col min="1245" max="1245" width="10.42578125" bestFit="1" customWidth="1"/>
    <col min="1246" max="1246" width="10" bestFit="1" customWidth="1"/>
    <col min="1247" max="1247" width="9.28515625" bestFit="1" customWidth="1"/>
    <col min="1248" max="1248" width="10" customWidth="1"/>
    <col min="1249" max="1249" width="8.7109375" bestFit="1" customWidth="1"/>
    <col min="1250" max="1250" width="7.7109375" customWidth="1"/>
    <col min="1251" max="1251" width="9.42578125" bestFit="1" customWidth="1"/>
    <col min="1252" max="1252" width="9.28515625" bestFit="1" customWidth="1"/>
    <col min="1253" max="1254" width="10.42578125" bestFit="1" customWidth="1"/>
    <col min="1255" max="1255" width="11.140625" bestFit="1" customWidth="1"/>
    <col min="1256" max="1256" width="11" bestFit="1" customWidth="1"/>
    <col min="1257" max="1257" width="10.42578125" bestFit="1" customWidth="1"/>
    <col min="1258" max="1258" width="11.5703125" bestFit="1" customWidth="1"/>
    <col min="1259" max="1259" width="12" bestFit="1" customWidth="1"/>
    <col min="1260" max="1260" width="11.140625" bestFit="1" customWidth="1"/>
    <col min="1261" max="1261" width="9.85546875" bestFit="1" customWidth="1"/>
    <col min="1262" max="1262" width="11.42578125" customWidth="1"/>
    <col min="1263" max="1263" width="5.85546875" bestFit="1" customWidth="1"/>
    <col min="1264" max="1265" width="7.7109375" customWidth="1"/>
    <col min="1485" max="1485" width="13" customWidth="1"/>
    <col min="1486" max="1486" width="15.28515625" bestFit="1" customWidth="1"/>
    <col min="1487" max="1487" width="9.7109375" bestFit="1" customWidth="1"/>
    <col min="1488" max="1488" width="9.7109375" customWidth="1"/>
    <col min="1489" max="1489" width="10.5703125" bestFit="1" customWidth="1"/>
    <col min="1490" max="1490" width="11" bestFit="1" customWidth="1"/>
    <col min="1491" max="1491" width="9.7109375" customWidth="1"/>
    <col min="1492" max="1492" width="10.42578125" bestFit="1" customWidth="1"/>
    <col min="1493" max="1493" width="10.85546875" bestFit="1" customWidth="1"/>
    <col min="1494" max="1494" width="12" bestFit="1" customWidth="1"/>
    <col min="1495" max="1495" width="10.42578125" bestFit="1" customWidth="1"/>
    <col min="1496" max="1496" width="9.28515625" bestFit="1" customWidth="1"/>
    <col min="1497" max="1497" width="8.28515625" bestFit="1" customWidth="1"/>
    <col min="1498" max="1499" width="8.85546875" bestFit="1" customWidth="1"/>
    <col min="1500" max="1500" width="8.7109375" bestFit="1" customWidth="1"/>
    <col min="1501" max="1501" width="10.42578125" bestFit="1" customWidth="1"/>
    <col min="1502" max="1502" width="10" bestFit="1" customWidth="1"/>
    <col min="1503" max="1503" width="9.28515625" bestFit="1" customWidth="1"/>
    <col min="1504" max="1504" width="10" customWidth="1"/>
    <col min="1505" max="1505" width="8.7109375" bestFit="1" customWidth="1"/>
    <col min="1506" max="1506" width="7.7109375" customWidth="1"/>
    <col min="1507" max="1507" width="9.42578125" bestFit="1" customWidth="1"/>
    <col min="1508" max="1508" width="9.28515625" bestFit="1" customWidth="1"/>
    <col min="1509" max="1510" width="10.42578125" bestFit="1" customWidth="1"/>
    <col min="1511" max="1511" width="11.140625" bestFit="1" customWidth="1"/>
    <col min="1512" max="1512" width="11" bestFit="1" customWidth="1"/>
    <col min="1513" max="1513" width="10.42578125" bestFit="1" customWidth="1"/>
    <col min="1514" max="1514" width="11.5703125" bestFit="1" customWidth="1"/>
    <col min="1515" max="1515" width="12" bestFit="1" customWidth="1"/>
    <col min="1516" max="1516" width="11.140625" bestFit="1" customWidth="1"/>
    <col min="1517" max="1517" width="9.85546875" bestFit="1" customWidth="1"/>
    <col min="1518" max="1518" width="11.42578125" customWidth="1"/>
    <col min="1519" max="1519" width="5.85546875" bestFit="1" customWidth="1"/>
    <col min="1520" max="1521" width="7.7109375" customWidth="1"/>
    <col min="1741" max="1741" width="13" customWidth="1"/>
    <col min="1742" max="1742" width="15.28515625" bestFit="1" customWidth="1"/>
    <col min="1743" max="1743" width="9.7109375" bestFit="1" customWidth="1"/>
    <col min="1744" max="1744" width="9.7109375" customWidth="1"/>
    <col min="1745" max="1745" width="10.5703125" bestFit="1" customWidth="1"/>
    <col min="1746" max="1746" width="11" bestFit="1" customWidth="1"/>
    <col min="1747" max="1747" width="9.7109375" customWidth="1"/>
    <col min="1748" max="1748" width="10.42578125" bestFit="1" customWidth="1"/>
    <col min="1749" max="1749" width="10.85546875" bestFit="1" customWidth="1"/>
    <col min="1750" max="1750" width="12" bestFit="1" customWidth="1"/>
    <col min="1751" max="1751" width="10.42578125" bestFit="1" customWidth="1"/>
    <col min="1752" max="1752" width="9.28515625" bestFit="1" customWidth="1"/>
    <col min="1753" max="1753" width="8.28515625" bestFit="1" customWidth="1"/>
    <col min="1754" max="1755" width="8.85546875" bestFit="1" customWidth="1"/>
    <col min="1756" max="1756" width="8.7109375" bestFit="1" customWidth="1"/>
    <col min="1757" max="1757" width="10.42578125" bestFit="1" customWidth="1"/>
    <col min="1758" max="1758" width="10" bestFit="1" customWidth="1"/>
    <col min="1759" max="1759" width="9.28515625" bestFit="1" customWidth="1"/>
    <col min="1760" max="1760" width="10" customWidth="1"/>
    <col min="1761" max="1761" width="8.7109375" bestFit="1" customWidth="1"/>
    <col min="1762" max="1762" width="7.7109375" customWidth="1"/>
    <col min="1763" max="1763" width="9.42578125" bestFit="1" customWidth="1"/>
    <col min="1764" max="1764" width="9.28515625" bestFit="1" customWidth="1"/>
    <col min="1765" max="1766" width="10.42578125" bestFit="1" customWidth="1"/>
    <col min="1767" max="1767" width="11.140625" bestFit="1" customWidth="1"/>
    <col min="1768" max="1768" width="11" bestFit="1" customWidth="1"/>
    <col min="1769" max="1769" width="10.42578125" bestFit="1" customWidth="1"/>
    <col min="1770" max="1770" width="11.5703125" bestFit="1" customWidth="1"/>
    <col min="1771" max="1771" width="12" bestFit="1" customWidth="1"/>
    <col min="1772" max="1772" width="11.140625" bestFit="1" customWidth="1"/>
    <col min="1773" max="1773" width="9.85546875" bestFit="1" customWidth="1"/>
    <col min="1774" max="1774" width="11.42578125" customWidth="1"/>
    <col min="1775" max="1775" width="5.85546875" bestFit="1" customWidth="1"/>
    <col min="1776" max="1777" width="7.7109375" customWidth="1"/>
    <col min="1997" max="1997" width="13" customWidth="1"/>
    <col min="1998" max="1998" width="15.28515625" bestFit="1" customWidth="1"/>
    <col min="1999" max="1999" width="9.7109375" bestFit="1" customWidth="1"/>
    <col min="2000" max="2000" width="9.7109375" customWidth="1"/>
    <col min="2001" max="2001" width="10.5703125" bestFit="1" customWidth="1"/>
    <col min="2002" max="2002" width="11" bestFit="1" customWidth="1"/>
    <col min="2003" max="2003" width="9.7109375" customWidth="1"/>
    <col min="2004" max="2004" width="10.42578125" bestFit="1" customWidth="1"/>
    <col min="2005" max="2005" width="10.85546875" bestFit="1" customWidth="1"/>
    <col min="2006" max="2006" width="12" bestFit="1" customWidth="1"/>
    <col min="2007" max="2007" width="10.42578125" bestFit="1" customWidth="1"/>
    <col min="2008" max="2008" width="9.28515625" bestFit="1" customWidth="1"/>
    <col min="2009" max="2009" width="8.28515625" bestFit="1" customWidth="1"/>
    <col min="2010" max="2011" width="8.85546875" bestFit="1" customWidth="1"/>
    <col min="2012" max="2012" width="8.7109375" bestFit="1" customWidth="1"/>
    <col min="2013" max="2013" width="10.42578125" bestFit="1" customWidth="1"/>
    <col min="2014" max="2014" width="10" bestFit="1" customWidth="1"/>
    <col min="2015" max="2015" width="9.28515625" bestFit="1" customWidth="1"/>
    <col min="2016" max="2016" width="10" customWidth="1"/>
    <col min="2017" max="2017" width="8.7109375" bestFit="1" customWidth="1"/>
    <col min="2018" max="2018" width="7.7109375" customWidth="1"/>
    <col min="2019" max="2019" width="9.42578125" bestFit="1" customWidth="1"/>
    <col min="2020" max="2020" width="9.28515625" bestFit="1" customWidth="1"/>
    <col min="2021" max="2022" width="10.42578125" bestFit="1" customWidth="1"/>
    <col min="2023" max="2023" width="11.140625" bestFit="1" customWidth="1"/>
    <col min="2024" max="2024" width="11" bestFit="1" customWidth="1"/>
    <col min="2025" max="2025" width="10.42578125" bestFit="1" customWidth="1"/>
    <col min="2026" max="2026" width="11.5703125" bestFit="1" customWidth="1"/>
    <col min="2027" max="2027" width="12" bestFit="1" customWidth="1"/>
    <col min="2028" max="2028" width="11.140625" bestFit="1" customWidth="1"/>
    <col min="2029" max="2029" width="9.85546875" bestFit="1" customWidth="1"/>
    <col min="2030" max="2030" width="11.42578125" customWidth="1"/>
    <col min="2031" max="2031" width="5.85546875" bestFit="1" customWidth="1"/>
    <col min="2032" max="2033" width="7.7109375" customWidth="1"/>
    <col min="2253" max="2253" width="13" customWidth="1"/>
    <col min="2254" max="2254" width="15.28515625" bestFit="1" customWidth="1"/>
    <col min="2255" max="2255" width="9.7109375" bestFit="1" customWidth="1"/>
    <col min="2256" max="2256" width="9.7109375" customWidth="1"/>
    <col min="2257" max="2257" width="10.5703125" bestFit="1" customWidth="1"/>
    <col min="2258" max="2258" width="11" bestFit="1" customWidth="1"/>
    <col min="2259" max="2259" width="9.7109375" customWidth="1"/>
    <col min="2260" max="2260" width="10.42578125" bestFit="1" customWidth="1"/>
    <col min="2261" max="2261" width="10.85546875" bestFit="1" customWidth="1"/>
    <col min="2262" max="2262" width="12" bestFit="1" customWidth="1"/>
    <col min="2263" max="2263" width="10.42578125" bestFit="1" customWidth="1"/>
    <col min="2264" max="2264" width="9.28515625" bestFit="1" customWidth="1"/>
    <col min="2265" max="2265" width="8.28515625" bestFit="1" customWidth="1"/>
    <col min="2266" max="2267" width="8.85546875" bestFit="1" customWidth="1"/>
    <col min="2268" max="2268" width="8.7109375" bestFit="1" customWidth="1"/>
    <col min="2269" max="2269" width="10.42578125" bestFit="1" customWidth="1"/>
    <col min="2270" max="2270" width="10" bestFit="1" customWidth="1"/>
    <col min="2271" max="2271" width="9.28515625" bestFit="1" customWidth="1"/>
    <col min="2272" max="2272" width="10" customWidth="1"/>
    <col min="2273" max="2273" width="8.7109375" bestFit="1" customWidth="1"/>
    <col min="2274" max="2274" width="7.7109375" customWidth="1"/>
    <col min="2275" max="2275" width="9.42578125" bestFit="1" customWidth="1"/>
    <col min="2276" max="2276" width="9.28515625" bestFit="1" customWidth="1"/>
    <col min="2277" max="2278" width="10.42578125" bestFit="1" customWidth="1"/>
    <col min="2279" max="2279" width="11.140625" bestFit="1" customWidth="1"/>
    <col min="2280" max="2280" width="11" bestFit="1" customWidth="1"/>
    <col min="2281" max="2281" width="10.42578125" bestFit="1" customWidth="1"/>
    <col min="2282" max="2282" width="11.5703125" bestFit="1" customWidth="1"/>
    <col min="2283" max="2283" width="12" bestFit="1" customWidth="1"/>
    <col min="2284" max="2284" width="11.140625" bestFit="1" customWidth="1"/>
    <col min="2285" max="2285" width="9.85546875" bestFit="1" customWidth="1"/>
    <col min="2286" max="2286" width="11.42578125" customWidth="1"/>
    <col min="2287" max="2287" width="5.85546875" bestFit="1" customWidth="1"/>
    <col min="2288" max="2289" width="7.7109375" customWidth="1"/>
    <col min="2509" max="2509" width="13" customWidth="1"/>
    <col min="2510" max="2510" width="15.28515625" bestFit="1" customWidth="1"/>
    <col min="2511" max="2511" width="9.7109375" bestFit="1" customWidth="1"/>
    <col min="2512" max="2512" width="9.7109375" customWidth="1"/>
    <col min="2513" max="2513" width="10.5703125" bestFit="1" customWidth="1"/>
    <col min="2514" max="2514" width="11" bestFit="1" customWidth="1"/>
    <col min="2515" max="2515" width="9.7109375" customWidth="1"/>
    <col min="2516" max="2516" width="10.42578125" bestFit="1" customWidth="1"/>
    <col min="2517" max="2517" width="10.85546875" bestFit="1" customWidth="1"/>
    <col min="2518" max="2518" width="12" bestFit="1" customWidth="1"/>
    <col min="2519" max="2519" width="10.42578125" bestFit="1" customWidth="1"/>
    <col min="2520" max="2520" width="9.28515625" bestFit="1" customWidth="1"/>
    <col min="2521" max="2521" width="8.28515625" bestFit="1" customWidth="1"/>
    <col min="2522" max="2523" width="8.85546875" bestFit="1" customWidth="1"/>
    <col min="2524" max="2524" width="8.7109375" bestFit="1" customWidth="1"/>
    <col min="2525" max="2525" width="10.42578125" bestFit="1" customWidth="1"/>
    <col min="2526" max="2526" width="10" bestFit="1" customWidth="1"/>
    <col min="2527" max="2527" width="9.28515625" bestFit="1" customWidth="1"/>
    <col min="2528" max="2528" width="10" customWidth="1"/>
    <col min="2529" max="2529" width="8.7109375" bestFit="1" customWidth="1"/>
    <col min="2530" max="2530" width="7.7109375" customWidth="1"/>
    <col min="2531" max="2531" width="9.42578125" bestFit="1" customWidth="1"/>
    <col min="2532" max="2532" width="9.28515625" bestFit="1" customWidth="1"/>
    <col min="2533" max="2534" width="10.42578125" bestFit="1" customWidth="1"/>
    <col min="2535" max="2535" width="11.140625" bestFit="1" customWidth="1"/>
    <col min="2536" max="2536" width="11" bestFit="1" customWidth="1"/>
    <col min="2537" max="2537" width="10.42578125" bestFit="1" customWidth="1"/>
    <col min="2538" max="2538" width="11.5703125" bestFit="1" customWidth="1"/>
    <col min="2539" max="2539" width="12" bestFit="1" customWidth="1"/>
    <col min="2540" max="2540" width="11.140625" bestFit="1" customWidth="1"/>
    <col min="2541" max="2541" width="9.85546875" bestFit="1" customWidth="1"/>
    <col min="2542" max="2542" width="11.42578125" customWidth="1"/>
    <col min="2543" max="2543" width="5.85546875" bestFit="1" customWidth="1"/>
    <col min="2544" max="2545" width="7.7109375" customWidth="1"/>
    <col min="2765" max="2765" width="13" customWidth="1"/>
    <col min="2766" max="2766" width="15.28515625" bestFit="1" customWidth="1"/>
    <col min="2767" max="2767" width="9.7109375" bestFit="1" customWidth="1"/>
    <col min="2768" max="2768" width="9.7109375" customWidth="1"/>
    <col min="2769" max="2769" width="10.5703125" bestFit="1" customWidth="1"/>
    <col min="2770" max="2770" width="11" bestFit="1" customWidth="1"/>
    <col min="2771" max="2771" width="9.7109375" customWidth="1"/>
    <col min="2772" max="2772" width="10.42578125" bestFit="1" customWidth="1"/>
    <col min="2773" max="2773" width="10.85546875" bestFit="1" customWidth="1"/>
    <col min="2774" max="2774" width="12" bestFit="1" customWidth="1"/>
    <col min="2775" max="2775" width="10.42578125" bestFit="1" customWidth="1"/>
    <col min="2776" max="2776" width="9.28515625" bestFit="1" customWidth="1"/>
    <col min="2777" max="2777" width="8.28515625" bestFit="1" customWidth="1"/>
    <col min="2778" max="2779" width="8.85546875" bestFit="1" customWidth="1"/>
    <col min="2780" max="2780" width="8.7109375" bestFit="1" customWidth="1"/>
    <col min="2781" max="2781" width="10.42578125" bestFit="1" customWidth="1"/>
    <col min="2782" max="2782" width="10" bestFit="1" customWidth="1"/>
    <col min="2783" max="2783" width="9.28515625" bestFit="1" customWidth="1"/>
    <col min="2784" max="2784" width="10" customWidth="1"/>
    <col min="2785" max="2785" width="8.7109375" bestFit="1" customWidth="1"/>
    <col min="2786" max="2786" width="7.7109375" customWidth="1"/>
    <col min="2787" max="2787" width="9.42578125" bestFit="1" customWidth="1"/>
    <col min="2788" max="2788" width="9.28515625" bestFit="1" customWidth="1"/>
    <col min="2789" max="2790" width="10.42578125" bestFit="1" customWidth="1"/>
    <col min="2791" max="2791" width="11.140625" bestFit="1" customWidth="1"/>
    <col min="2792" max="2792" width="11" bestFit="1" customWidth="1"/>
    <col min="2793" max="2793" width="10.42578125" bestFit="1" customWidth="1"/>
    <col min="2794" max="2794" width="11.5703125" bestFit="1" customWidth="1"/>
    <col min="2795" max="2795" width="12" bestFit="1" customWidth="1"/>
    <col min="2796" max="2796" width="11.140625" bestFit="1" customWidth="1"/>
    <col min="2797" max="2797" width="9.85546875" bestFit="1" customWidth="1"/>
    <col min="2798" max="2798" width="11.42578125" customWidth="1"/>
    <col min="2799" max="2799" width="5.85546875" bestFit="1" customWidth="1"/>
    <col min="2800" max="2801" width="7.7109375" customWidth="1"/>
    <col min="3021" max="3021" width="13" customWidth="1"/>
    <col min="3022" max="3022" width="15.28515625" bestFit="1" customWidth="1"/>
    <col min="3023" max="3023" width="9.7109375" bestFit="1" customWidth="1"/>
    <col min="3024" max="3024" width="9.7109375" customWidth="1"/>
    <col min="3025" max="3025" width="10.5703125" bestFit="1" customWidth="1"/>
    <col min="3026" max="3026" width="11" bestFit="1" customWidth="1"/>
    <col min="3027" max="3027" width="9.7109375" customWidth="1"/>
    <col min="3028" max="3028" width="10.42578125" bestFit="1" customWidth="1"/>
    <col min="3029" max="3029" width="10.85546875" bestFit="1" customWidth="1"/>
    <col min="3030" max="3030" width="12" bestFit="1" customWidth="1"/>
    <col min="3031" max="3031" width="10.42578125" bestFit="1" customWidth="1"/>
    <col min="3032" max="3032" width="9.28515625" bestFit="1" customWidth="1"/>
    <col min="3033" max="3033" width="8.28515625" bestFit="1" customWidth="1"/>
    <col min="3034" max="3035" width="8.85546875" bestFit="1" customWidth="1"/>
    <col min="3036" max="3036" width="8.7109375" bestFit="1" customWidth="1"/>
    <col min="3037" max="3037" width="10.42578125" bestFit="1" customWidth="1"/>
    <col min="3038" max="3038" width="10" bestFit="1" customWidth="1"/>
    <col min="3039" max="3039" width="9.28515625" bestFit="1" customWidth="1"/>
    <col min="3040" max="3040" width="10" customWidth="1"/>
    <col min="3041" max="3041" width="8.7109375" bestFit="1" customWidth="1"/>
    <col min="3042" max="3042" width="7.7109375" customWidth="1"/>
    <col min="3043" max="3043" width="9.42578125" bestFit="1" customWidth="1"/>
    <col min="3044" max="3044" width="9.28515625" bestFit="1" customWidth="1"/>
    <col min="3045" max="3046" width="10.42578125" bestFit="1" customWidth="1"/>
    <col min="3047" max="3047" width="11.140625" bestFit="1" customWidth="1"/>
    <col min="3048" max="3048" width="11" bestFit="1" customWidth="1"/>
    <col min="3049" max="3049" width="10.42578125" bestFit="1" customWidth="1"/>
    <col min="3050" max="3050" width="11.5703125" bestFit="1" customWidth="1"/>
    <col min="3051" max="3051" width="12" bestFit="1" customWidth="1"/>
    <col min="3052" max="3052" width="11.140625" bestFit="1" customWidth="1"/>
    <col min="3053" max="3053" width="9.85546875" bestFit="1" customWidth="1"/>
    <col min="3054" max="3054" width="11.42578125" customWidth="1"/>
    <col min="3055" max="3055" width="5.85546875" bestFit="1" customWidth="1"/>
    <col min="3056" max="3057" width="7.7109375" customWidth="1"/>
    <col min="3277" max="3277" width="13" customWidth="1"/>
    <col min="3278" max="3278" width="15.28515625" bestFit="1" customWidth="1"/>
    <col min="3279" max="3279" width="9.7109375" bestFit="1" customWidth="1"/>
    <col min="3280" max="3280" width="9.7109375" customWidth="1"/>
    <col min="3281" max="3281" width="10.5703125" bestFit="1" customWidth="1"/>
    <col min="3282" max="3282" width="11" bestFit="1" customWidth="1"/>
    <col min="3283" max="3283" width="9.7109375" customWidth="1"/>
    <col min="3284" max="3284" width="10.42578125" bestFit="1" customWidth="1"/>
    <col min="3285" max="3285" width="10.85546875" bestFit="1" customWidth="1"/>
    <col min="3286" max="3286" width="12" bestFit="1" customWidth="1"/>
    <col min="3287" max="3287" width="10.42578125" bestFit="1" customWidth="1"/>
    <col min="3288" max="3288" width="9.28515625" bestFit="1" customWidth="1"/>
    <col min="3289" max="3289" width="8.28515625" bestFit="1" customWidth="1"/>
    <col min="3290" max="3291" width="8.85546875" bestFit="1" customWidth="1"/>
    <col min="3292" max="3292" width="8.7109375" bestFit="1" customWidth="1"/>
    <col min="3293" max="3293" width="10.42578125" bestFit="1" customWidth="1"/>
    <col min="3294" max="3294" width="10" bestFit="1" customWidth="1"/>
    <col min="3295" max="3295" width="9.28515625" bestFit="1" customWidth="1"/>
    <col min="3296" max="3296" width="10" customWidth="1"/>
    <col min="3297" max="3297" width="8.7109375" bestFit="1" customWidth="1"/>
    <col min="3298" max="3298" width="7.7109375" customWidth="1"/>
    <col min="3299" max="3299" width="9.42578125" bestFit="1" customWidth="1"/>
    <col min="3300" max="3300" width="9.28515625" bestFit="1" customWidth="1"/>
    <col min="3301" max="3302" width="10.42578125" bestFit="1" customWidth="1"/>
    <col min="3303" max="3303" width="11.140625" bestFit="1" customWidth="1"/>
    <col min="3304" max="3304" width="11" bestFit="1" customWidth="1"/>
    <col min="3305" max="3305" width="10.42578125" bestFit="1" customWidth="1"/>
    <col min="3306" max="3306" width="11.5703125" bestFit="1" customWidth="1"/>
    <col min="3307" max="3307" width="12" bestFit="1" customWidth="1"/>
    <col min="3308" max="3308" width="11.140625" bestFit="1" customWidth="1"/>
    <col min="3309" max="3309" width="9.85546875" bestFit="1" customWidth="1"/>
    <col min="3310" max="3310" width="11.42578125" customWidth="1"/>
    <col min="3311" max="3311" width="5.85546875" bestFit="1" customWidth="1"/>
    <col min="3312" max="3313" width="7.7109375" customWidth="1"/>
    <col min="3533" max="3533" width="13" customWidth="1"/>
    <col min="3534" max="3534" width="15.28515625" bestFit="1" customWidth="1"/>
    <col min="3535" max="3535" width="9.7109375" bestFit="1" customWidth="1"/>
    <col min="3536" max="3536" width="9.7109375" customWidth="1"/>
    <col min="3537" max="3537" width="10.5703125" bestFit="1" customWidth="1"/>
    <col min="3538" max="3538" width="11" bestFit="1" customWidth="1"/>
    <col min="3539" max="3539" width="9.7109375" customWidth="1"/>
    <col min="3540" max="3540" width="10.42578125" bestFit="1" customWidth="1"/>
    <col min="3541" max="3541" width="10.85546875" bestFit="1" customWidth="1"/>
    <col min="3542" max="3542" width="12" bestFit="1" customWidth="1"/>
    <col min="3543" max="3543" width="10.42578125" bestFit="1" customWidth="1"/>
    <col min="3544" max="3544" width="9.28515625" bestFit="1" customWidth="1"/>
    <col min="3545" max="3545" width="8.28515625" bestFit="1" customWidth="1"/>
    <col min="3546" max="3547" width="8.85546875" bestFit="1" customWidth="1"/>
    <col min="3548" max="3548" width="8.7109375" bestFit="1" customWidth="1"/>
    <col min="3549" max="3549" width="10.42578125" bestFit="1" customWidth="1"/>
    <col min="3550" max="3550" width="10" bestFit="1" customWidth="1"/>
    <col min="3551" max="3551" width="9.28515625" bestFit="1" customWidth="1"/>
    <col min="3552" max="3552" width="10" customWidth="1"/>
    <col min="3553" max="3553" width="8.7109375" bestFit="1" customWidth="1"/>
    <col min="3554" max="3554" width="7.7109375" customWidth="1"/>
    <col min="3555" max="3555" width="9.42578125" bestFit="1" customWidth="1"/>
    <col min="3556" max="3556" width="9.28515625" bestFit="1" customWidth="1"/>
    <col min="3557" max="3558" width="10.42578125" bestFit="1" customWidth="1"/>
    <col min="3559" max="3559" width="11.140625" bestFit="1" customWidth="1"/>
    <col min="3560" max="3560" width="11" bestFit="1" customWidth="1"/>
    <col min="3561" max="3561" width="10.42578125" bestFit="1" customWidth="1"/>
    <col min="3562" max="3562" width="11.5703125" bestFit="1" customWidth="1"/>
    <col min="3563" max="3563" width="12" bestFit="1" customWidth="1"/>
    <col min="3564" max="3564" width="11.140625" bestFit="1" customWidth="1"/>
    <col min="3565" max="3565" width="9.85546875" bestFit="1" customWidth="1"/>
    <col min="3566" max="3566" width="11.42578125" customWidth="1"/>
    <col min="3567" max="3567" width="5.85546875" bestFit="1" customWidth="1"/>
    <col min="3568" max="3569" width="7.7109375" customWidth="1"/>
    <col min="3789" max="3789" width="13" customWidth="1"/>
    <col min="3790" max="3790" width="15.28515625" bestFit="1" customWidth="1"/>
    <col min="3791" max="3791" width="9.7109375" bestFit="1" customWidth="1"/>
    <col min="3792" max="3792" width="9.7109375" customWidth="1"/>
    <col min="3793" max="3793" width="10.5703125" bestFit="1" customWidth="1"/>
    <col min="3794" max="3794" width="11" bestFit="1" customWidth="1"/>
    <col min="3795" max="3795" width="9.7109375" customWidth="1"/>
    <col min="3796" max="3796" width="10.42578125" bestFit="1" customWidth="1"/>
    <col min="3797" max="3797" width="10.85546875" bestFit="1" customWidth="1"/>
    <col min="3798" max="3798" width="12" bestFit="1" customWidth="1"/>
    <col min="3799" max="3799" width="10.42578125" bestFit="1" customWidth="1"/>
    <col min="3800" max="3800" width="9.28515625" bestFit="1" customWidth="1"/>
    <col min="3801" max="3801" width="8.28515625" bestFit="1" customWidth="1"/>
    <col min="3802" max="3803" width="8.85546875" bestFit="1" customWidth="1"/>
    <col min="3804" max="3804" width="8.7109375" bestFit="1" customWidth="1"/>
    <col min="3805" max="3805" width="10.42578125" bestFit="1" customWidth="1"/>
    <col min="3806" max="3806" width="10" bestFit="1" customWidth="1"/>
    <col min="3807" max="3807" width="9.28515625" bestFit="1" customWidth="1"/>
    <col min="3808" max="3808" width="10" customWidth="1"/>
    <col min="3809" max="3809" width="8.7109375" bestFit="1" customWidth="1"/>
    <col min="3810" max="3810" width="7.7109375" customWidth="1"/>
    <col min="3811" max="3811" width="9.42578125" bestFit="1" customWidth="1"/>
    <col min="3812" max="3812" width="9.28515625" bestFit="1" customWidth="1"/>
    <col min="3813" max="3814" width="10.42578125" bestFit="1" customWidth="1"/>
    <col min="3815" max="3815" width="11.140625" bestFit="1" customWidth="1"/>
    <col min="3816" max="3816" width="11" bestFit="1" customWidth="1"/>
    <col min="3817" max="3817" width="10.42578125" bestFit="1" customWidth="1"/>
    <col min="3818" max="3818" width="11.5703125" bestFit="1" customWidth="1"/>
    <col min="3819" max="3819" width="12" bestFit="1" customWidth="1"/>
    <col min="3820" max="3820" width="11.140625" bestFit="1" customWidth="1"/>
    <col min="3821" max="3821" width="9.85546875" bestFit="1" customWidth="1"/>
    <col min="3822" max="3822" width="11.42578125" customWidth="1"/>
    <col min="3823" max="3823" width="5.85546875" bestFit="1" customWidth="1"/>
    <col min="3824" max="3825" width="7.7109375" customWidth="1"/>
    <col min="4045" max="4045" width="13" customWidth="1"/>
    <col min="4046" max="4046" width="15.28515625" bestFit="1" customWidth="1"/>
    <col min="4047" max="4047" width="9.7109375" bestFit="1" customWidth="1"/>
    <col min="4048" max="4048" width="9.7109375" customWidth="1"/>
    <col min="4049" max="4049" width="10.5703125" bestFit="1" customWidth="1"/>
    <col min="4050" max="4050" width="11" bestFit="1" customWidth="1"/>
    <col min="4051" max="4051" width="9.7109375" customWidth="1"/>
    <col min="4052" max="4052" width="10.42578125" bestFit="1" customWidth="1"/>
    <col min="4053" max="4053" width="10.85546875" bestFit="1" customWidth="1"/>
    <col min="4054" max="4054" width="12" bestFit="1" customWidth="1"/>
    <col min="4055" max="4055" width="10.42578125" bestFit="1" customWidth="1"/>
    <col min="4056" max="4056" width="9.28515625" bestFit="1" customWidth="1"/>
    <col min="4057" max="4057" width="8.28515625" bestFit="1" customWidth="1"/>
    <col min="4058" max="4059" width="8.85546875" bestFit="1" customWidth="1"/>
    <col min="4060" max="4060" width="8.7109375" bestFit="1" customWidth="1"/>
    <col min="4061" max="4061" width="10.42578125" bestFit="1" customWidth="1"/>
    <col min="4062" max="4062" width="10" bestFit="1" customWidth="1"/>
    <col min="4063" max="4063" width="9.28515625" bestFit="1" customWidth="1"/>
    <col min="4064" max="4064" width="10" customWidth="1"/>
    <col min="4065" max="4065" width="8.7109375" bestFit="1" customWidth="1"/>
    <col min="4066" max="4066" width="7.7109375" customWidth="1"/>
    <col min="4067" max="4067" width="9.42578125" bestFit="1" customWidth="1"/>
    <col min="4068" max="4068" width="9.28515625" bestFit="1" customWidth="1"/>
    <col min="4069" max="4070" width="10.42578125" bestFit="1" customWidth="1"/>
    <col min="4071" max="4071" width="11.140625" bestFit="1" customWidth="1"/>
    <col min="4072" max="4072" width="11" bestFit="1" customWidth="1"/>
    <col min="4073" max="4073" width="10.42578125" bestFit="1" customWidth="1"/>
    <col min="4074" max="4074" width="11.5703125" bestFit="1" customWidth="1"/>
    <col min="4075" max="4075" width="12" bestFit="1" customWidth="1"/>
    <col min="4076" max="4076" width="11.140625" bestFit="1" customWidth="1"/>
    <col min="4077" max="4077" width="9.85546875" bestFit="1" customWidth="1"/>
    <col min="4078" max="4078" width="11.42578125" customWidth="1"/>
    <col min="4079" max="4079" width="5.85546875" bestFit="1" customWidth="1"/>
    <col min="4080" max="4081" width="7.7109375" customWidth="1"/>
    <col min="4301" max="4301" width="13" customWidth="1"/>
    <col min="4302" max="4302" width="15.28515625" bestFit="1" customWidth="1"/>
    <col min="4303" max="4303" width="9.7109375" bestFit="1" customWidth="1"/>
    <col min="4304" max="4304" width="9.7109375" customWidth="1"/>
    <col min="4305" max="4305" width="10.5703125" bestFit="1" customWidth="1"/>
    <col min="4306" max="4306" width="11" bestFit="1" customWidth="1"/>
    <col min="4307" max="4307" width="9.7109375" customWidth="1"/>
    <col min="4308" max="4308" width="10.42578125" bestFit="1" customWidth="1"/>
    <col min="4309" max="4309" width="10.85546875" bestFit="1" customWidth="1"/>
    <col min="4310" max="4310" width="12" bestFit="1" customWidth="1"/>
    <col min="4311" max="4311" width="10.42578125" bestFit="1" customWidth="1"/>
    <col min="4312" max="4312" width="9.28515625" bestFit="1" customWidth="1"/>
    <col min="4313" max="4313" width="8.28515625" bestFit="1" customWidth="1"/>
    <col min="4314" max="4315" width="8.85546875" bestFit="1" customWidth="1"/>
    <col min="4316" max="4316" width="8.7109375" bestFit="1" customWidth="1"/>
    <col min="4317" max="4317" width="10.42578125" bestFit="1" customWidth="1"/>
    <col min="4318" max="4318" width="10" bestFit="1" customWidth="1"/>
    <col min="4319" max="4319" width="9.28515625" bestFit="1" customWidth="1"/>
    <col min="4320" max="4320" width="10" customWidth="1"/>
    <col min="4321" max="4321" width="8.7109375" bestFit="1" customWidth="1"/>
    <col min="4322" max="4322" width="7.7109375" customWidth="1"/>
    <col min="4323" max="4323" width="9.42578125" bestFit="1" customWidth="1"/>
    <col min="4324" max="4324" width="9.28515625" bestFit="1" customWidth="1"/>
    <col min="4325" max="4326" width="10.42578125" bestFit="1" customWidth="1"/>
    <col min="4327" max="4327" width="11.140625" bestFit="1" customWidth="1"/>
    <col min="4328" max="4328" width="11" bestFit="1" customWidth="1"/>
    <col min="4329" max="4329" width="10.42578125" bestFit="1" customWidth="1"/>
    <col min="4330" max="4330" width="11.5703125" bestFit="1" customWidth="1"/>
    <col min="4331" max="4331" width="12" bestFit="1" customWidth="1"/>
    <col min="4332" max="4332" width="11.140625" bestFit="1" customWidth="1"/>
    <col min="4333" max="4333" width="9.85546875" bestFit="1" customWidth="1"/>
    <col min="4334" max="4334" width="11.42578125" customWidth="1"/>
    <col min="4335" max="4335" width="5.85546875" bestFit="1" customWidth="1"/>
    <col min="4336" max="4337" width="7.7109375" customWidth="1"/>
    <col min="4557" max="4557" width="13" customWidth="1"/>
    <col min="4558" max="4558" width="15.28515625" bestFit="1" customWidth="1"/>
    <col min="4559" max="4559" width="9.7109375" bestFit="1" customWidth="1"/>
    <col min="4560" max="4560" width="9.7109375" customWidth="1"/>
    <col min="4561" max="4561" width="10.5703125" bestFit="1" customWidth="1"/>
    <col min="4562" max="4562" width="11" bestFit="1" customWidth="1"/>
    <col min="4563" max="4563" width="9.7109375" customWidth="1"/>
    <col min="4564" max="4564" width="10.42578125" bestFit="1" customWidth="1"/>
    <col min="4565" max="4565" width="10.85546875" bestFit="1" customWidth="1"/>
    <col min="4566" max="4566" width="12" bestFit="1" customWidth="1"/>
    <col min="4567" max="4567" width="10.42578125" bestFit="1" customWidth="1"/>
    <col min="4568" max="4568" width="9.28515625" bestFit="1" customWidth="1"/>
    <col min="4569" max="4569" width="8.28515625" bestFit="1" customWidth="1"/>
    <col min="4570" max="4571" width="8.85546875" bestFit="1" customWidth="1"/>
    <col min="4572" max="4572" width="8.7109375" bestFit="1" customWidth="1"/>
    <col min="4573" max="4573" width="10.42578125" bestFit="1" customWidth="1"/>
    <col min="4574" max="4574" width="10" bestFit="1" customWidth="1"/>
    <col min="4575" max="4575" width="9.28515625" bestFit="1" customWidth="1"/>
    <col min="4576" max="4576" width="10" customWidth="1"/>
    <col min="4577" max="4577" width="8.7109375" bestFit="1" customWidth="1"/>
    <col min="4578" max="4578" width="7.7109375" customWidth="1"/>
    <col min="4579" max="4579" width="9.42578125" bestFit="1" customWidth="1"/>
    <col min="4580" max="4580" width="9.28515625" bestFit="1" customWidth="1"/>
    <col min="4581" max="4582" width="10.42578125" bestFit="1" customWidth="1"/>
    <col min="4583" max="4583" width="11.140625" bestFit="1" customWidth="1"/>
    <col min="4584" max="4584" width="11" bestFit="1" customWidth="1"/>
    <col min="4585" max="4585" width="10.42578125" bestFit="1" customWidth="1"/>
    <col min="4586" max="4586" width="11.5703125" bestFit="1" customWidth="1"/>
    <col min="4587" max="4587" width="12" bestFit="1" customWidth="1"/>
    <col min="4588" max="4588" width="11.140625" bestFit="1" customWidth="1"/>
    <col min="4589" max="4589" width="9.85546875" bestFit="1" customWidth="1"/>
    <col min="4590" max="4590" width="11.42578125" customWidth="1"/>
    <col min="4591" max="4591" width="5.85546875" bestFit="1" customWidth="1"/>
    <col min="4592" max="4593" width="7.7109375" customWidth="1"/>
    <col min="4813" max="4813" width="13" customWidth="1"/>
    <col min="4814" max="4814" width="15.28515625" bestFit="1" customWidth="1"/>
    <col min="4815" max="4815" width="9.7109375" bestFit="1" customWidth="1"/>
    <col min="4816" max="4816" width="9.7109375" customWidth="1"/>
    <col min="4817" max="4817" width="10.5703125" bestFit="1" customWidth="1"/>
    <col min="4818" max="4818" width="11" bestFit="1" customWidth="1"/>
    <col min="4819" max="4819" width="9.7109375" customWidth="1"/>
    <col min="4820" max="4820" width="10.42578125" bestFit="1" customWidth="1"/>
    <col min="4821" max="4821" width="10.85546875" bestFit="1" customWidth="1"/>
    <col min="4822" max="4822" width="12" bestFit="1" customWidth="1"/>
    <col min="4823" max="4823" width="10.42578125" bestFit="1" customWidth="1"/>
    <col min="4824" max="4824" width="9.28515625" bestFit="1" customWidth="1"/>
    <col min="4825" max="4825" width="8.28515625" bestFit="1" customWidth="1"/>
    <col min="4826" max="4827" width="8.85546875" bestFit="1" customWidth="1"/>
    <col min="4828" max="4828" width="8.7109375" bestFit="1" customWidth="1"/>
    <col min="4829" max="4829" width="10.42578125" bestFit="1" customWidth="1"/>
    <col min="4830" max="4830" width="10" bestFit="1" customWidth="1"/>
    <col min="4831" max="4831" width="9.28515625" bestFit="1" customWidth="1"/>
    <col min="4832" max="4832" width="10" customWidth="1"/>
    <col min="4833" max="4833" width="8.7109375" bestFit="1" customWidth="1"/>
    <col min="4834" max="4834" width="7.7109375" customWidth="1"/>
    <col min="4835" max="4835" width="9.42578125" bestFit="1" customWidth="1"/>
    <col min="4836" max="4836" width="9.28515625" bestFit="1" customWidth="1"/>
    <col min="4837" max="4838" width="10.42578125" bestFit="1" customWidth="1"/>
    <col min="4839" max="4839" width="11.140625" bestFit="1" customWidth="1"/>
    <col min="4840" max="4840" width="11" bestFit="1" customWidth="1"/>
    <col min="4841" max="4841" width="10.42578125" bestFit="1" customWidth="1"/>
    <col min="4842" max="4842" width="11.5703125" bestFit="1" customWidth="1"/>
    <col min="4843" max="4843" width="12" bestFit="1" customWidth="1"/>
    <col min="4844" max="4844" width="11.140625" bestFit="1" customWidth="1"/>
    <col min="4845" max="4845" width="9.85546875" bestFit="1" customWidth="1"/>
    <col min="4846" max="4846" width="11.42578125" customWidth="1"/>
    <col min="4847" max="4847" width="5.85546875" bestFit="1" customWidth="1"/>
    <col min="4848" max="4849" width="7.7109375" customWidth="1"/>
    <col min="5069" max="5069" width="13" customWidth="1"/>
    <col min="5070" max="5070" width="15.28515625" bestFit="1" customWidth="1"/>
    <col min="5071" max="5071" width="9.7109375" bestFit="1" customWidth="1"/>
    <col min="5072" max="5072" width="9.7109375" customWidth="1"/>
    <col min="5073" max="5073" width="10.5703125" bestFit="1" customWidth="1"/>
    <col min="5074" max="5074" width="11" bestFit="1" customWidth="1"/>
    <col min="5075" max="5075" width="9.7109375" customWidth="1"/>
    <col min="5076" max="5076" width="10.42578125" bestFit="1" customWidth="1"/>
    <col min="5077" max="5077" width="10.85546875" bestFit="1" customWidth="1"/>
    <col min="5078" max="5078" width="12" bestFit="1" customWidth="1"/>
    <col min="5079" max="5079" width="10.42578125" bestFit="1" customWidth="1"/>
    <col min="5080" max="5080" width="9.28515625" bestFit="1" customWidth="1"/>
    <col min="5081" max="5081" width="8.28515625" bestFit="1" customWidth="1"/>
    <col min="5082" max="5083" width="8.85546875" bestFit="1" customWidth="1"/>
    <col min="5084" max="5084" width="8.7109375" bestFit="1" customWidth="1"/>
    <col min="5085" max="5085" width="10.42578125" bestFit="1" customWidth="1"/>
    <col min="5086" max="5086" width="10" bestFit="1" customWidth="1"/>
    <col min="5087" max="5087" width="9.28515625" bestFit="1" customWidth="1"/>
    <col min="5088" max="5088" width="10" customWidth="1"/>
    <col min="5089" max="5089" width="8.7109375" bestFit="1" customWidth="1"/>
    <col min="5090" max="5090" width="7.7109375" customWidth="1"/>
    <col min="5091" max="5091" width="9.42578125" bestFit="1" customWidth="1"/>
    <col min="5092" max="5092" width="9.28515625" bestFit="1" customWidth="1"/>
    <col min="5093" max="5094" width="10.42578125" bestFit="1" customWidth="1"/>
    <col min="5095" max="5095" width="11.140625" bestFit="1" customWidth="1"/>
    <col min="5096" max="5096" width="11" bestFit="1" customWidth="1"/>
    <col min="5097" max="5097" width="10.42578125" bestFit="1" customWidth="1"/>
    <col min="5098" max="5098" width="11.5703125" bestFit="1" customWidth="1"/>
    <col min="5099" max="5099" width="12" bestFit="1" customWidth="1"/>
    <col min="5100" max="5100" width="11.140625" bestFit="1" customWidth="1"/>
    <col min="5101" max="5101" width="9.85546875" bestFit="1" customWidth="1"/>
    <col min="5102" max="5102" width="11.42578125" customWidth="1"/>
    <col min="5103" max="5103" width="5.85546875" bestFit="1" customWidth="1"/>
    <col min="5104" max="5105" width="7.7109375" customWidth="1"/>
    <col min="5325" max="5325" width="13" customWidth="1"/>
    <col min="5326" max="5326" width="15.28515625" bestFit="1" customWidth="1"/>
    <col min="5327" max="5327" width="9.7109375" bestFit="1" customWidth="1"/>
    <col min="5328" max="5328" width="9.7109375" customWidth="1"/>
    <col min="5329" max="5329" width="10.5703125" bestFit="1" customWidth="1"/>
    <col min="5330" max="5330" width="11" bestFit="1" customWidth="1"/>
    <col min="5331" max="5331" width="9.7109375" customWidth="1"/>
    <col min="5332" max="5332" width="10.42578125" bestFit="1" customWidth="1"/>
    <col min="5333" max="5333" width="10.85546875" bestFit="1" customWidth="1"/>
    <col min="5334" max="5334" width="12" bestFit="1" customWidth="1"/>
    <col min="5335" max="5335" width="10.42578125" bestFit="1" customWidth="1"/>
    <col min="5336" max="5336" width="9.28515625" bestFit="1" customWidth="1"/>
    <col min="5337" max="5337" width="8.28515625" bestFit="1" customWidth="1"/>
    <col min="5338" max="5339" width="8.85546875" bestFit="1" customWidth="1"/>
    <col min="5340" max="5340" width="8.7109375" bestFit="1" customWidth="1"/>
    <col min="5341" max="5341" width="10.42578125" bestFit="1" customWidth="1"/>
    <col min="5342" max="5342" width="10" bestFit="1" customWidth="1"/>
    <col min="5343" max="5343" width="9.28515625" bestFit="1" customWidth="1"/>
    <col min="5344" max="5344" width="10" customWidth="1"/>
    <col min="5345" max="5345" width="8.7109375" bestFit="1" customWidth="1"/>
    <col min="5346" max="5346" width="7.7109375" customWidth="1"/>
    <col min="5347" max="5347" width="9.42578125" bestFit="1" customWidth="1"/>
    <col min="5348" max="5348" width="9.28515625" bestFit="1" customWidth="1"/>
    <col min="5349" max="5350" width="10.42578125" bestFit="1" customWidth="1"/>
    <col min="5351" max="5351" width="11.140625" bestFit="1" customWidth="1"/>
    <col min="5352" max="5352" width="11" bestFit="1" customWidth="1"/>
    <col min="5353" max="5353" width="10.42578125" bestFit="1" customWidth="1"/>
    <col min="5354" max="5354" width="11.5703125" bestFit="1" customWidth="1"/>
    <col min="5355" max="5355" width="12" bestFit="1" customWidth="1"/>
    <col min="5356" max="5356" width="11.140625" bestFit="1" customWidth="1"/>
    <col min="5357" max="5357" width="9.85546875" bestFit="1" customWidth="1"/>
    <col min="5358" max="5358" width="11.42578125" customWidth="1"/>
    <col min="5359" max="5359" width="5.85546875" bestFit="1" customWidth="1"/>
    <col min="5360" max="5361" width="7.7109375" customWidth="1"/>
    <col min="5581" max="5581" width="13" customWidth="1"/>
    <col min="5582" max="5582" width="15.28515625" bestFit="1" customWidth="1"/>
    <col min="5583" max="5583" width="9.7109375" bestFit="1" customWidth="1"/>
    <col min="5584" max="5584" width="9.7109375" customWidth="1"/>
    <col min="5585" max="5585" width="10.5703125" bestFit="1" customWidth="1"/>
    <col min="5586" max="5586" width="11" bestFit="1" customWidth="1"/>
    <col min="5587" max="5587" width="9.7109375" customWidth="1"/>
    <col min="5588" max="5588" width="10.42578125" bestFit="1" customWidth="1"/>
    <col min="5589" max="5589" width="10.85546875" bestFit="1" customWidth="1"/>
    <col min="5590" max="5590" width="12" bestFit="1" customWidth="1"/>
    <col min="5591" max="5591" width="10.42578125" bestFit="1" customWidth="1"/>
    <col min="5592" max="5592" width="9.28515625" bestFit="1" customWidth="1"/>
    <col min="5593" max="5593" width="8.28515625" bestFit="1" customWidth="1"/>
    <col min="5594" max="5595" width="8.85546875" bestFit="1" customWidth="1"/>
    <col min="5596" max="5596" width="8.7109375" bestFit="1" customWidth="1"/>
    <col min="5597" max="5597" width="10.42578125" bestFit="1" customWidth="1"/>
    <col min="5598" max="5598" width="10" bestFit="1" customWidth="1"/>
    <col min="5599" max="5599" width="9.28515625" bestFit="1" customWidth="1"/>
    <col min="5600" max="5600" width="10" customWidth="1"/>
    <col min="5601" max="5601" width="8.7109375" bestFit="1" customWidth="1"/>
    <col min="5602" max="5602" width="7.7109375" customWidth="1"/>
    <col min="5603" max="5603" width="9.42578125" bestFit="1" customWidth="1"/>
    <col min="5604" max="5604" width="9.28515625" bestFit="1" customWidth="1"/>
    <col min="5605" max="5606" width="10.42578125" bestFit="1" customWidth="1"/>
    <col min="5607" max="5607" width="11.140625" bestFit="1" customWidth="1"/>
    <col min="5608" max="5608" width="11" bestFit="1" customWidth="1"/>
    <col min="5609" max="5609" width="10.42578125" bestFit="1" customWidth="1"/>
    <col min="5610" max="5610" width="11.5703125" bestFit="1" customWidth="1"/>
    <col min="5611" max="5611" width="12" bestFit="1" customWidth="1"/>
    <col min="5612" max="5612" width="11.140625" bestFit="1" customWidth="1"/>
    <col min="5613" max="5613" width="9.85546875" bestFit="1" customWidth="1"/>
    <col min="5614" max="5614" width="11.42578125" customWidth="1"/>
    <col min="5615" max="5615" width="5.85546875" bestFit="1" customWidth="1"/>
    <col min="5616" max="5617" width="7.7109375" customWidth="1"/>
    <col min="5837" max="5837" width="13" customWidth="1"/>
    <col min="5838" max="5838" width="15.28515625" bestFit="1" customWidth="1"/>
    <col min="5839" max="5839" width="9.7109375" bestFit="1" customWidth="1"/>
    <col min="5840" max="5840" width="9.7109375" customWidth="1"/>
    <col min="5841" max="5841" width="10.5703125" bestFit="1" customWidth="1"/>
    <col min="5842" max="5842" width="11" bestFit="1" customWidth="1"/>
    <col min="5843" max="5843" width="9.7109375" customWidth="1"/>
    <col min="5844" max="5844" width="10.42578125" bestFit="1" customWidth="1"/>
    <col min="5845" max="5845" width="10.85546875" bestFit="1" customWidth="1"/>
    <col min="5846" max="5846" width="12" bestFit="1" customWidth="1"/>
    <col min="5847" max="5847" width="10.42578125" bestFit="1" customWidth="1"/>
    <col min="5848" max="5848" width="9.28515625" bestFit="1" customWidth="1"/>
    <col min="5849" max="5849" width="8.28515625" bestFit="1" customWidth="1"/>
    <col min="5850" max="5851" width="8.85546875" bestFit="1" customWidth="1"/>
    <col min="5852" max="5852" width="8.7109375" bestFit="1" customWidth="1"/>
    <col min="5853" max="5853" width="10.42578125" bestFit="1" customWidth="1"/>
    <col min="5854" max="5854" width="10" bestFit="1" customWidth="1"/>
    <col min="5855" max="5855" width="9.28515625" bestFit="1" customWidth="1"/>
    <col min="5856" max="5856" width="10" customWidth="1"/>
    <col min="5857" max="5857" width="8.7109375" bestFit="1" customWidth="1"/>
    <col min="5858" max="5858" width="7.7109375" customWidth="1"/>
    <col min="5859" max="5859" width="9.42578125" bestFit="1" customWidth="1"/>
    <col min="5860" max="5860" width="9.28515625" bestFit="1" customWidth="1"/>
    <col min="5861" max="5862" width="10.42578125" bestFit="1" customWidth="1"/>
    <col min="5863" max="5863" width="11.140625" bestFit="1" customWidth="1"/>
    <col min="5864" max="5864" width="11" bestFit="1" customWidth="1"/>
    <col min="5865" max="5865" width="10.42578125" bestFit="1" customWidth="1"/>
    <col min="5866" max="5866" width="11.5703125" bestFit="1" customWidth="1"/>
    <col min="5867" max="5867" width="12" bestFit="1" customWidth="1"/>
    <col min="5868" max="5868" width="11.140625" bestFit="1" customWidth="1"/>
    <col min="5869" max="5869" width="9.85546875" bestFit="1" customWidth="1"/>
    <col min="5870" max="5870" width="11.42578125" customWidth="1"/>
    <col min="5871" max="5871" width="5.85546875" bestFit="1" customWidth="1"/>
    <col min="5872" max="5873" width="7.7109375" customWidth="1"/>
    <col min="6093" max="6093" width="13" customWidth="1"/>
    <col min="6094" max="6094" width="15.28515625" bestFit="1" customWidth="1"/>
    <col min="6095" max="6095" width="9.7109375" bestFit="1" customWidth="1"/>
    <col min="6096" max="6096" width="9.7109375" customWidth="1"/>
    <col min="6097" max="6097" width="10.5703125" bestFit="1" customWidth="1"/>
    <col min="6098" max="6098" width="11" bestFit="1" customWidth="1"/>
    <col min="6099" max="6099" width="9.7109375" customWidth="1"/>
    <col min="6100" max="6100" width="10.42578125" bestFit="1" customWidth="1"/>
    <col min="6101" max="6101" width="10.85546875" bestFit="1" customWidth="1"/>
    <col min="6102" max="6102" width="12" bestFit="1" customWidth="1"/>
    <col min="6103" max="6103" width="10.42578125" bestFit="1" customWidth="1"/>
    <col min="6104" max="6104" width="9.28515625" bestFit="1" customWidth="1"/>
    <col min="6105" max="6105" width="8.28515625" bestFit="1" customWidth="1"/>
    <col min="6106" max="6107" width="8.85546875" bestFit="1" customWidth="1"/>
    <col min="6108" max="6108" width="8.7109375" bestFit="1" customWidth="1"/>
    <col min="6109" max="6109" width="10.42578125" bestFit="1" customWidth="1"/>
    <col min="6110" max="6110" width="10" bestFit="1" customWidth="1"/>
    <col min="6111" max="6111" width="9.28515625" bestFit="1" customWidth="1"/>
    <col min="6112" max="6112" width="10" customWidth="1"/>
    <col min="6113" max="6113" width="8.7109375" bestFit="1" customWidth="1"/>
    <col min="6114" max="6114" width="7.7109375" customWidth="1"/>
    <col min="6115" max="6115" width="9.42578125" bestFit="1" customWidth="1"/>
    <col min="6116" max="6116" width="9.28515625" bestFit="1" customWidth="1"/>
    <col min="6117" max="6118" width="10.42578125" bestFit="1" customWidth="1"/>
    <col min="6119" max="6119" width="11.140625" bestFit="1" customWidth="1"/>
    <col min="6120" max="6120" width="11" bestFit="1" customWidth="1"/>
    <col min="6121" max="6121" width="10.42578125" bestFit="1" customWidth="1"/>
    <col min="6122" max="6122" width="11.5703125" bestFit="1" customWidth="1"/>
    <col min="6123" max="6123" width="12" bestFit="1" customWidth="1"/>
    <col min="6124" max="6124" width="11.140625" bestFit="1" customWidth="1"/>
    <col min="6125" max="6125" width="9.85546875" bestFit="1" customWidth="1"/>
    <col min="6126" max="6126" width="11.42578125" customWidth="1"/>
    <col min="6127" max="6127" width="5.85546875" bestFit="1" customWidth="1"/>
    <col min="6128" max="6129" width="7.7109375" customWidth="1"/>
    <col min="6349" max="6349" width="13" customWidth="1"/>
    <col min="6350" max="6350" width="15.28515625" bestFit="1" customWidth="1"/>
    <col min="6351" max="6351" width="9.7109375" bestFit="1" customWidth="1"/>
    <col min="6352" max="6352" width="9.7109375" customWidth="1"/>
    <col min="6353" max="6353" width="10.5703125" bestFit="1" customWidth="1"/>
    <col min="6354" max="6354" width="11" bestFit="1" customWidth="1"/>
    <col min="6355" max="6355" width="9.7109375" customWidth="1"/>
    <col min="6356" max="6356" width="10.42578125" bestFit="1" customWidth="1"/>
    <col min="6357" max="6357" width="10.85546875" bestFit="1" customWidth="1"/>
    <col min="6358" max="6358" width="12" bestFit="1" customWidth="1"/>
    <col min="6359" max="6359" width="10.42578125" bestFit="1" customWidth="1"/>
    <col min="6360" max="6360" width="9.28515625" bestFit="1" customWidth="1"/>
    <col min="6361" max="6361" width="8.28515625" bestFit="1" customWidth="1"/>
    <col min="6362" max="6363" width="8.85546875" bestFit="1" customWidth="1"/>
    <col min="6364" max="6364" width="8.7109375" bestFit="1" customWidth="1"/>
    <col min="6365" max="6365" width="10.42578125" bestFit="1" customWidth="1"/>
    <col min="6366" max="6366" width="10" bestFit="1" customWidth="1"/>
    <col min="6367" max="6367" width="9.28515625" bestFit="1" customWidth="1"/>
    <col min="6368" max="6368" width="10" customWidth="1"/>
    <col min="6369" max="6369" width="8.7109375" bestFit="1" customWidth="1"/>
    <col min="6370" max="6370" width="7.7109375" customWidth="1"/>
    <col min="6371" max="6371" width="9.42578125" bestFit="1" customWidth="1"/>
    <col min="6372" max="6372" width="9.28515625" bestFit="1" customWidth="1"/>
    <col min="6373" max="6374" width="10.42578125" bestFit="1" customWidth="1"/>
    <col min="6375" max="6375" width="11.140625" bestFit="1" customWidth="1"/>
    <col min="6376" max="6376" width="11" bestFit="1" customWidth="1"/>
    <col min="6377" max="6377" width="10.42578125" bestFit="1" customWidth="1"/>
    <col min="6378" max="6378" width="11.5703125" bestFit="1" customWidth="1"/>
    <col min="6379" max="6379" width="12" bestFit="1" customWidth="1"/>
    <col min="6380" max="6380" width="11.140625" bestFit="1" customWidth="1"/>
    <col min="6381" max="6381" width="9.85546875" bestFit="1" customWidth="1"/>
    <col min="6382" max="6382" width="11.42578125" customWidth="1"/>
    <col min="6383" max="6383" width="5.85546875" bestFit="1" customWidth="1"/>
    <col min="6384" max="6385" width="7.7109375" customWidth="1"/>
    <col min="6605" max="6605" width="13" customWidth="1"/>
    <col min="6606" max="6606" width="15.28515625" bestFit="1" customWidth="1"/>
    <col min="6607" max="6607" width="9.7109375" bestFit="1" customWidth="1"/>
    <col min="6608" max="6608" width="9.7109375" customWidth="1"/>
    <col min="6609" max="6609" width="10.5703125" bestFit="1" customWidth="1"/>
    <col min="6610" max="6610" width="11" bestFit="1" customWidth="1"/>
    <col min="6611" max="6611" width="9.7109375" customWidth="1"/>
    <col min="6612" max="6612" width="10.42578125" bestFit="1" customWidth="1"/>
    <col min="6613" max="6613" width="10.85546875" bestFit="1" customWidth="1"/>
    <col min="6614" max="6614" width="12" bestFit="1" customWidth="1"/>
    <col min="6615" max="6615" width="10.42578125" bestFit="1" customWidth="1"/>
    <col min="6616" max="6616" width="9.28515625" bestFit="1" customWidth="1"/>
    <col min="6617" max="6617" width="8.28515625" bestFit="1" customWidth="1"/>
    <col min="6618" max="6619" width="8.85546875" bestFit="1" customWidth="1"/>
    <col min="6620" max="6620" width="8.7109375" bestFit="1" customWidth="1"/>
    <col min="6621" max="6621" width="10.42578125" bestFit="1" customWidth="1"/>
    <col min="6622" max="6622" width="10" bestFit="1" customWidth="1"/>
    <col min="6623" max="6623" width="9.28515625" bestFit="1" customWidth="1"/>
    <col min="6624" max="6624" width="10" customWidth="1"/>
    <col min="6625" max="6625" width="8.7109375" bestFit="1" customWidth="1"/>
    <col min="6626" max="6626" width="7.7109375" customWidth="1"/>
    <col min="6627" max="6627" width="9.42578125" bestFit="1" customWidth="1"/>
    <col min="6628" max="6628" width="9.28515625" bestFit="1" customWidth="1"/>
    <col min="6629" max="6630" width="10.42578125" bestFit="1" customWidth="1"/>
    <col min="6631" max="6631" width="11.140625" bestFit="1" customWidth="1"/>
    <col min="6632" max="6632" width="11" bestFit="1" customWidth="1"/>
    <col min="6633" max="6633" width="10.42578125" bestFit="1" customWidth="1"/>
    <col min="6634" max="6634" width="11.5703125" bestFit="1" customWidth="1"/>
    <col min="6635" max="6635" width="12" bestFit="1" customWidth="1"/>
    <col min="6636" max="6636" width="11.140625" bestFit="1" customWidth="1"/>
    <col min="6637" max="6637" width="9.85546875" bestFit="1" customWidth="1"/>
    <col min="6638" max="6638" width="11.42578125" customWidth="1"/>
    <col min="6639" max="6639" width="5.85546875" bestFit="1" customWidth="1"/>
    <col min="6640" max="6641" width="7.7109375" customWidth="1"/>
    <col min="6861" max="6861" width="13" customWidth="1"/>
    <col min="6862" max="6862" width="15.28515625" bestFit="1" customWidth="1"/>
    <col min="6863" max="6863" width="9.7109375" bestFit="1" customWidth="1"/>
    <col min="6864" max="6864" width="9.7109375" customWidth="1"/>
    <col min="6865" max="6865" width="10.5703125" bestFit="1" customWidth="1"/>
    <col min="6866" max="6866" width="11" bestFit="1" customWidth="1"/>
    <col min="6867" max="6867" width="9.7109375" customWidth="1"/>
    <col min="6868" max="6868" width="10.42578125" bestFit="1" customWidth="1"/>
    <col min="6869" max="6869" width="10.85546875" bestFit="1" customWidth="1"/>
    <col min="6870" max="6870" width="12" bestFit="1" customWidth="1"/>
    <col min="6871" max="6871" width="10.42578125" bestFit="1" customWidth="1"/>
    <col min="6872" max="6872" width="9.28515625" bestFit="1" customWidth="1"/>
    <col min="6873" max="6873" width="8.28515625" bestFit="1" customWidth="1"/>
    <col min="6874" max="6875" width="8.85546875" bestFit="1" customWidth="1"/>
    <col min="6876" max="6876" width="8.7109375" bestFit="1" customWidth="1"/>
    <col min="6877" max="6877" width="10.42578125" bestFit="1" customWidth="1"/>
    <col min="6878" max="6878" width="10" bestFit="1" customWidth="1"/>
    <col min="6879" max="6879" width="9.28515625" bestFit="1" customWidth="1"/>
    <col min="6880" max="6880" width="10" customWidth="1"/>
    <col min="6881" max="6881" width="8.7109375" bestFit="1" customWidth="1"/>
    <col min="6882" max="6882" width="7.7109375" customWidth="1"/>
    <col min="6883" max="6883" width="9.42578125" bestFit="1" customWidth="1"/>
    <col min="6884" max="6884" width="9.28515625" bestFit="1" customWidth="1"/>
    <col min="6885" max="6886" width="10.42578125" bestFit="1" customWidth="1"/>
    <col min="6887" max="6887" width="11.140625" bestFit="1" customWidth="1"/>
    <col min="6888" max="6888" width="11" bestFit="1" customWidth="1"/>
    <col min="6889" max="6889" width="10.42578125" bestFit="1" customWidth="1"/>
    <col min="6890" max="6890" width="11.5703125" bestFit="1" customWidth="1"/>
    <col min="6891" max="6891" width="12" bestFit="1" customWidth="1"/>
    <col min="6892" max="6892" width="11.140625" bestFit="1" customWidth="1"/>
    <col min="6893" max="6893" width="9.85546875" bestFit="1" customWidth="1"/>
    <col min="6894" max="6894" width="11.42578125" customWidth="1"/>
    <col min="6895" max="6895" width="5.85546875" bestFit="1" customWidth="1"/>
    <col min="6896" max="6897" width="7.7109375" customWidth="1"/>
    <col min="7117" max="7117" width="13" customWidth="1"/>
    <col min="7118" max="7118" width="15.28515625" bestFit="1" customWidth="1"/>
    <col min="7119" max="7119" width="9.7109375" bestFit="1" customWidth="1"/>
    <col min="7120" max="7120" width="9.7109375" customWidth="1"/>
    <col min="7121" max="7121" width="10.5703125" bestFit="1" customWidth="1"/>
    <col min="7122" max="7122" width="11" bestFit="1" customWidth="1"/>
    <col min="7123" max="7123" width="9.7109375" customWidth="1"/>
    <col min="7124" max="7124" width="10.42578125" bestFit="1" customWidth="1"/>
    <col min="7125" max="7125" width="10.85546875" bestFit="1" customWidth="1"/>
    <col min="7126" max="7126" width="12" bestFit="1" customWidth="1"/>
    <col min="7127" max="7127" width="10.42578125" bestFit="1" customWidth="1"/>
    <col min="7128" max="7128" width="9.28515625" bestFit="1" customWidth="1"/>
    <col min="7129" max="7129" width="8.28515625" bestFit="1" customWidth="1"/>
    <col min="7130" max="7131" width="8.85546875" bestFit="1" customWidth="1"/>
    <col min="7132" max="7132" width="8.7109375" bestFit="1" customWidth="1"/>
    <col min="7133" max="7133" width="10.42578125" bestFit="1" customWidth="1"/>
    <col min="7134" max="7134" width="10" bestFit="1" customWidth="1"/>
    <col min="7135" max="7135" width="9.28515625" bestFit="1" customWidth="1"/>
    <col min="7136" max="7136" width="10" customWidth="1"/>
    <col min="7137" max="7137" width="8.7109375" bestFit="1" customWidth="1"/>
    <col min="7138" max="7138" width="7.7109375" customWidth="1"/>
    <col min="7139" max="7139" width="9.42578125" bestFit="1" customWidth="1"/>
    <col min="7140" max="7140" width="9.28515625" bestFit="1" customWidth="1"/>
    <col min="7141" max="7142" width="10.42578125" bestFit="1" customWidth="1"/>
    <col min="7143" max="7143" width="11.140625" bestFit="1" customWidth="1"/>
    <col min="7144" max="7144" width="11" bestFit="1" customWidth="1"/>
    <col min="7145" max="7145" width="10.42578125" bestFit="1" customWidth="1"/>
    <col min="7146" max="7146" width="11.5703125" bestFit="1" customWidth="1"/>
    <col min="7147" max="7147" width="12" bestFit="1" customWidth="1"/>
    <col min="7148" max="7148" width="11.140625" bestFit="1" customWidth="1"/>
    <col min="7149" max="7149" width="9.85546875" bestFit="1" customWidth="1"/>
    <col min="7150" max="7150" width="11.42578125" customWidth="1"/>
    <col min="7151" max="7151" width="5.85546875" bestFit="1" customWidth="1"/>
    <col min="7152" max="7153" width="7.7109375" customWidth="1"/>
    <col min="7373" max="7373" width="13" customWidth="1"/>
    <col min="7374" max="7374" width="15.28515625" bestFit="1" customWidth="1"/>
    <col min="7375" max="7375" width="9.7109375" bestFit="1" customWidth="1"/>
    <col min="7376" max="7376" width="9.7109375" customWidth="1"/>
    <col min="7377" max="7377" width="10.5703125" bestFit="1" customWidth="1"/>
    <col min="7378" max="7378" width="11" bestFit="1" customWidth="1"/>
    <col min="7379" max="7379" width="9.7109375" customWidth="1"/>
    <col min="7380" max="7380" width="10.42578125" bestFit="1" customWidth="1"/>
    <col min="7381" max="7381" width="10.85546875" bestFit="1" customWidth="1"/>
    <col min="7382" max="7382" width="12" bestFit="1" customWidth="1"/>
    <col min="7383" max="7383" width="10.42578125" bestFit="1" customWidth="1"/>
    <col min="7384" max="7384" width="9.28515625" bestFit="1" customWidth="1"/>
    <col min="7385" max="7385" width="8.28515625" bestFit="1" customWidth="1"/>
    <col min="7386" max="7387" width="8.85546875" bestFit="1" customWidth="1"/>
    <col min="7388" max="7388" width="8.7109375" bestFit="1" customWidth="1"/>
    <col min="7389" max="7389" width="10.42578125" bestFit="1" customWidth="1"/>
    <col min="7390" max="7390" width="10" bestFit="1" customWidth="1"/>
    <col min="7391" max="7391" width="9.28515625" bestFit="1" customWidth="1"/>
    <col min="7392" max="7392" width="10" customWidth="1"/>
    <col min="7393" max="7393" width="8.7109375" bestFit="1" customWidth="1"/>
    <col min="7394" max="7394" width="7.7109375" customWidth="1"/>
    <col min="7395" max="7395" width="9.42578125" bestFit="1" customWidth="1"/>
    <col min="7396" max="7396" width="9.28515625" bestFit="1" customWidth="1"/>
    <col min="7397" max="7398" width="10.42578125" bestFit="1" customWidth="1"/>
    <col min="7399" max="7399" width="11.140625" bestFit="1" customWidth="1"/>
    <col min="7400" max="7400" width="11" bestFit="1" customWidth="1"/>
    <col min="7401" max="7401" width="10.42578125" bestFit="1" customWidth="1"/>
    <col min="7402" max="7402" width="11.5703125" bestFit="1" customWidth="1"/>
    <col min="7403" max="7403" width="12" bestFit="1" customWidth="1"/>
    <col min="7404" max="7404" width="11.140625" bestFit="1" customWidth="1"/>
    <col min="7405" max="7405" width="9.85546875" bestFit="1" customWidth="1"/>
    <col min="7406" max="7406" width="11.42578125" customWidth="1"/>
    <col min="7407" max="7407" width="5.85546875" bestFit="1" customWidth="1"/>
    <col min="7408" max="7409" width="7.7109375" customWidth="1"/>
    <col min="7629" max="7629" width="13" customWidth="1"/>
    <col min="7630" max="7630" width="15.28515625" bestFit="1" customWidth="1"/>
    <col min="7631" max="7631" width="9.7109375" bestFit="1" customWidth="1"/>
    <col min="7632" max="7632" width="9.7109375" customWidth="1"/>
    <col min="7633" max="7633" width="10.5703125" bestFit="1" customWidth="1"/>
    <col min="7634" max="7634" width="11" bestFit="1" customWidth="1"/>
    <col min="7635" max="7635" width="9.7109375" customWidth="1"/>
    <col min="7636" max="7636" width="10.42578125" bestFit="1" customWidth="1"/>
    <col min="7637" max="7637" width="10.85546875" bestFit="1" customWidth="1"/>
    <col min="7638" max="7638" width="12" bestFit="1" customWidth="1"/>
    <col min="7639" max="7639" width="10.42578125" bestFit="1" customWidth="1"/>
    <col min="7640" max="7640" width="9.28515625" bestFit="1" customWidth="1"/>
    <col min="7641" max="7641" width="8.28515625" bestFit="1" customWidth="1"/>
    <col min="7642" max="7643" width="8.85546875" bestFit="1" customWidth="1"/>
    <col min="7644" max="7644" width="8.7109375" bestFit="1" customWidth="1"/>
    <col min="7645" max="7645" width="10.42578125" bestFit="1" customWidth="1"/>
    <col min="7646" max="7646" width="10" bestFit="1" customWidth="1"/>
    <col min="7647" max="7647" width="9.28515625" bestFit="1" customWidth="1"/>
    <col min="7648" max="7648" width="10" customWidth="1"/>
    <col min="7649" max="7649" width="8.7109375" bestFit="1" customWidth="1"/>
    <col min="7650" max="7650" width="7.7109375" customWidth="1"/>
    <col min="7651" max="7651" width="9.42578125" bestFit="1" customWidth="1"/>
    <col min="7652" max="7652" width="9.28515625" bestFit="1" customWidth="1"/>
    <col min="7653" max="7654" width="10.42578125" bestFit="1" customWidth="1"/>
    <col min="7655" max="7655" width="11.140625" bestFit="1" customWidth="1"/>
    <col min="7656" max="7656" width="11" bestFit="1" customWidth="1"/>
    <col min="7657" max="7657" width="10.42578125" bestFit="1" customWidth="1"/>
    <col min="7658" max="7658" width="11.5703125" bestFit="1" customWidth="1"/>
    <col min="7659" max="7659" width="12" bestFit="1" customWidth="1"/>
    <col min="7660" max="7660" width="11.140625" bestFit="1" customWidth="1"/>
    <col min="7661" max="7661" width="9.85546875" bestFit="1" customWidth="1"/>
    <col min="7662" max="7662" width="11.42578125" customWidth="1"/>
    <col min="7663" max="7663" width="5.85546875" bestFit="1" customWidth="1"/>
    <col min="7664" max="7665" width="7.7109375" customWidth="1"/>
    <col min="7885" max="7885" width="13" customWidth="1"/>
    <col min="7886" max="7886" width="15.28515625" bestFit="1" customWidth="1"/>
    <col min="7887" max="7887" width="9.7109375" bestFit="1" customWidth="1"/>
    <col min="7888" max="7888" width="9.7109375" customWidth="1"/>
    <col min="7889" max="7889" width="10.5703125" bestFit="1" customWidth="1"/>
    <col min="7890" max="7890" width="11" bestFit="1" customWidth="1"/>
    <col min="7891" max="7891" width="9.7109375" customWidth="1"/>
    <col min="7892" max="7892" width="10.42578125" bestFit="1" customWidth="1"/>
    <col min="7893" max="7893" width="10.85546875" bestFit="1" customWidth="1"/>
    <col min="7894" max="7894" width="12" bestFit="1" customWidth="1"/>
    <col min="7895" max="7895" width="10.42578125" bestFit="1" customWidth="1"/>
    <col min="7896" max="7896" width="9.28515625" bestFit="1" customWidth="1"/>
    <col min="7897" max="7897" width="8.28515625" bestFit="1" customWidth="1"/>
    <col min="7898" max="7899" width="8.85546875" bestFit="1" customWidth="1"/>
    <col min="7900" max="7900" width="8.7109375" bestFit="1" customWidth="1"/>
    <col min="7901" max="7901" width="10.42578125" bestFit="1" customWidth="1"/>
    <col min="7902" max="7902" width="10" bestFit="1" customWidth="1"/>
    <col min="7903" max="7903" width="9.28515625" bestFit="1" customWidth="1"/>
    <col min="7904" max="7904" width="10" customWidth="1"/>
    <col min="7905" max="7905" width="8.7109375" bestFit="1" customWidth="1"/>
    <col min="7906" max="7906" width="7.7109375" customWidth="1"/>
    <col min="7907" max="7907" width="9.42578125" bestFit="1" customWidth="1"/>
    <col min="7908" max="7908" width="9.28515625" bestFit="1" customWidth="1"/>
    <col min="7909" max="7910" width="10.42578125" bestFit="1" customWidth="1"/>
    <col min="7911" max="7911" width="11.140625" bestFit="1" customWidth="1"/>
    <col min="7912" max="7912" width="11" bestFit="1" customWidth="1"/>
    <col min="7913" max="7913" width="10.42578125" bestFit="1" customWidth="1"/>
    <col min="7914" max="7914" width="11.5703125" bestFit="1" customWidth="1"/>
    <col min="7915" max="7915" width="12" bestFit="1" customWidth="1"/>
    <col min="7916" max="7916" width="11.140625" bestFit="1" customWidth="1"/>
    <col min="7917" max="7917" width="9.85546875" bestFit="1" customWidth="1"/>
    <col min="7918" max="7918" width="11.42578125" customWidth="1"/>
    <col min="7919" max="7919" width="5.85546875" bestFit="1" customWidth="1"/>
    <col min="7920" max="7921" width="7.7109375" customWidth="1"/>
    <col min="8141" max="8141" width="13" customWidth="1"/>
    <col min="8142" max="8142" width="15.28515625" bestFit="1" customWidth="1"/>
    <col min="8143" max="8143" width="9.7109375" bestFit="1" customWidth="1"/>
    <col min="8144" max="8144" width="9.7109375" customWidth="1"/>
    <col min="8145" max="8145" width="10.5703125" bestFit="1" customWidth="1"/>
    <col min="8146" max="8146" width="11" bestFit="1" customWidth="1"/>
    <col min="8147" max="8147" width="9.7109375" customWidth="1"/>
    <col min="8148" max="8148" width="10.42578125" bestFit="1" customWidth="1"/>
    <col min="8149" max="8149" width="10.85546875" bestFit="1" customWidth="1"/>
    <col min="8150" max="8150" width="12" bestFit="1" customWidth="1"/>
    <col min="8151" max="8151" width="10.42578125" bestFit="1" customWidth="1"/>
    <col min="8152" max="8152" width="9.28515625" bestFit="1" customWidth="1"/>
    <col min="8153" max="8153" width="8.28515625" bestFit="1" customWidth="1"/>
    <col min="8154" max="8155" width="8.85546875" bestFit="1" customWidth="1"/>
    <col min="8156" max="8156" width="8.7109375" bestFit="1" customWidth="1"/>
    <col min="8157" max="8157" width="10.42578125" bestFit="1" customWidth="1"/>
    <col min="8158" max="8158" width="10" bestFit="1" customWidth="1"/>
    <col min="8159" max="8159" width="9.28515625" bestFit="1" customWidth="1"/>
    <col min="8160" max="8160" width="10" customWidth="1"/>
    <col min="8161" max="8161" width="8.7109375" bestFit="1" customWidth="1"/>
    <col min="8162" max="8162" width="7.7109375" customWidth="1"/>
    <col min="8163" max="8163" width="9.42578125" bestFit="1" customWidth="1"/>
    <col min="8164" max="8164" width="9.28515625" bestFit="1" customWidth="1"/>
    <col min="8165" max="8166" width="10.42578125" bestFit="1" customWidth="1"/>
    <col min="8167" max="8167" width="11.140625" bestFit="1" customWidth="1"/>
    <col min="8168" max="8168" width="11" bestFit="1" customWidth="1"/>
    <col min="8169" max="8169" width="10.42578125" bestFit="1" customWidth="1"/>
    <col min="8170" max="8170" width="11.5703125" bestFit="1" customWidth="1"/>
    <col min="8171" max="8171" width="12" bestFit="1" customWidth="1"/>
    <col min="8172" max="8172" width="11.140625" bestFit="1" customWidth="1"/>
    <col min="8173" max="8173" width="9.85546875" bestFit="1" customWidth="1"/>
    <col min="8174" max="8174" width="11.42578125" customWidth="1"/>
    <col min="8175" max="8175" width="5.85546875" bestFit="1" customWidth="1"/>
    <col min="8176" max="8177" width="7.7109375" customWidth="1"/>
    <col min="8397" max="8397" width="13" customWidth="1"/>
    <col min="8398" max="8398" width="15.28515625" bestFit="1" customWidth="1"/>
    <col min="8399" max="8399" width="9.7109375" bestFit="1" customWidth="1"/>
    <col min="8400" max="8400" width="9.7109375" customWidth="1"/>
    <col min="8401" max="8401" width="10.5703125" bestFit="1" customWidth="1"/>
    <col min="8402" max="8402" width="11" bestFit="1" customWidth="1"/>
    <col min="8403" max="8403" width="9.7109375" customWidth="1"/>
    <col min="8404" max="8404" width="10.42578125" bestFit="1" customWidth="1"/>
    <col min="8405" max="8405" width="10.85546875" bestFit="1" customWidth="1"/>
    <col min="8406" max="8406" width="12" bestFit="1" customWidth="1"/>
    <col min="8407" max="8407" width="10.42578125" bestFit="1" customWidth="1"/>
    <col min="8408" max="8408" width="9.28515625" bestFit="1" customWidth="1"/>
    <col min="8409" max="8409" width="8.28515625" bestFit="1" customWidth="1"/>
    <col min="8410" max="8411" width="8.85546875" bestFit="1" customWidth="1"/>
    <col min="8412" max="8412" width="8.7109375" bestFit="1" customWidth="1"/>
    <col min="8413" max="8413" width="10.42578125" bestFit="1" customWidth="1"/>
    <col min="8414" max="8414" width="10" bestFit="1" customWidth="1"/>
    <col min="8415" max="8415" width="9.28515625" bestFit="1" customWidth="1"/>
    <col min="8416" max="8416" width="10" customWidth="1"/>
    <col min="8417" max="8417" width="8.7109375" bestFit="1" customWidth="1"/>
    <col min="8418" max="8418" width="7.7109375" customWidth="1"/>
    <col min="8419" max="8419" width="9.42578125" bestFit="1" customWidth="1"/>
    <col min="8420" max="8420" width="9.28515625" bestFit="1" customWidth="1"/>
    <col min="8421" max="8422" width="10.42578125" bestFit="1" customWidth="1"/>
    <col min="8423" max="8423" width="11.140625" bestFit="1" customWidth="1"/>
    <col min="8424" max="8424" width="11" bestFit="1" customWidth="1"/>
    <col min="8425" max="8425" width="10.42578125" bestFit="1" customWidth="1"/>
    <col min="8426" max="8426" width="11.5703125" bestFit="1" customWidth="1"/>
    <col min="8427" max="8427" width="12" bestFit="1" customWidth="1"/>
    <col min="8428" max="8428" width="11.140625" bestFit="1" customWidth="1"/>
    <col min="8429" max="8429" width="9.85546875" bestFit="1" customWidth="1"/>
    <col min="8430" max="8430" width="11.42578125" customWidth="1"/>
    <col min="8431" max="8431" width="5.85546875" bestFit="1" customWidth="1"/>
    <col min="8432" max="8433" width="7.7109375" customWidth="1"/>
    <col min="8653" max="8653" width="13" customWidth="1"/>
    <col min="8654" max="8654" width="15.28515625" bestFit="1" customWidth="1"/>
    <col min="8655" max="8655" width="9.7109375" bestFit="1" customWidth="1"/>
    <col min="8656" max="8656" width="9.7109375" customWidth="1"/>
    <col min="8657" max="8657" width="10.5703125" bestFit="1" customWidth="1"/>
    <col min="8658" max="8658" width="11" bestFit="1" customWidth="1"/>
    <col min="8659" max="8659" width="9.7109375" customWidth="1"/>
    <col min="8660" max="8660" width="10.42578125" bestFit="1" customWidth="1"/>
    <col min="8661" max="8661" width="10.85546875" bestFit="1" customWidth="1"/>
    <col min="8662" max="8662" width="12" bestFit="1" customWidth="1"/>
    <col min="8663" max="8663" width="10.42578125" bestFit="1" customWidth="1"/>
    <col min="8664" max="8664" width="9.28515625" bestFit="1" customWidth="1"/>
    <col min="8665" max="8665" width="8.28515625" bestFit="1" customWidth="1"/>
    <col min="8666" max="8667" width="8.85546875" bestFit="1" customWidth="1"/>
    <col min="8668" max="8668" width="8.7109375" bestFit="1" customWidth="1"/>
    <col min="8669" max="8669" width="10.42578125" bestFit="1" customWidth="1"/>
    <col min="8670" max="8670" width="10" bestFit="1" customWidth="1"/>
    <col min="8671" max="8671" width="9.28515625" bestFit="1" customWidth="1"/>
    <col min="8672" max="8672" width="10" customWidth="1"/>
    <col min="8673" max="8673" width="8.7109375" bestFit="1" customWidth="1"/>
    <col min="8674" max="8674" width="7.7109375" customWidth="1"/>
    <col min="8675" max="8675" width="9.42578125" bestFit="1" customWidth="1"/>
    <col min="8676" max="8676" width="9.28515625" bestFit="1" customWidth="1"/>
    <col min="8677" max="8678" width="10.42578125" bestFit="1" customWidth="1"/>
    <col min="8679" max="8679" width="11.140625" bestFit="1" customWidth="1"/>
    <col min="8680" max="8680" width="11" bestFit="1" customWidth="1"/>
    <col min="8681" max="8681" width="10.42578125" bestFit="1" customWidth="1"/>
    <col min="8682" max="8682" width="11.5703125" bestFit="1" customWidth="1"/>
    <col min="8683" max="8683" width="12" bestFit="1" customWidth="1"/>
    <col min="8684" max="8684" width="11.140625" bestFit="1" customWidth="1"/>
    <col min="8685" max="8685" width="9.85546875" bestFit="1" customWidth="1"/>
    <col min="8686" max="8686" width="11.42578125" customWidth="1"/>
    <col min="8687" max="8687" width="5.85546875" bestFit="1" customWidth="1"/>
    <col min="8688" max="8689" width="7.7109375" customWidth="1"/>
    <col min="8909" max="8909" width="13" customWidth="1"/>
    <col min="8910" max="8910" width="15.28515625" bestFit="1" customWidth="1"/>
    <col min="8911" max="8911" width="9.7109375" bestFit="1" customWidth="1"/>
    <col min="8912" max="8912" width="9.7109375" customWidth="1"/>
    <col min="8913" max="8913" width="10.5703125" bestFit="1" customWidth="1"/>
    <col min="8914" max="8914" width="11" bestFit="1" customWidth="1"/>
    <col min="8915" max="8915" width="9.7109375" customWidth="1"/>
    <col min="8916" max="8916" width="10.42578125" bestFit="1" customWidth="1"/>
    <col min="8917" max="8917" width="10.85546875" bestFit="1" customWidth="1"/>
    <col min="8918" max="8918" width="12" bestFit="1" customWidth="1"/>
    <col min="8919" max="8919" width="10.42578125" bestFit="1" customWidth="1"/>
    <col min="8920" max="8920" width="9.28515625" bestFit="1" customWidth="1"/>
    <col min="8921" max="8921" width="8.28515625" bestFit="1" customWidth="1"/>
    <col min="8922" max="8923" width="8.85546875" bestFit="1" customWidth="1"/>
    <col min="8924" max="8924" width="8.7109375" bestFit="1" customWidth="1"/>
    <col min="8925" max="8925" width="10.42578125" bestFit="1" customWidth="1"/>
    <col min="8926" max="8926" width="10" bestFit="1" customWidth="1"/>
    <col min="8927" max="8927" width="9.28515625" bestFit="1" customWidth="1"/>
    <col min="8928" max="8928" width="10" customWidth="1"/>
    <col min="8929" max="8929" width="8.7109375" bestFit="1" customWidth="1"/>
    <col min="8930" max="8930" width="7.7109375" customWidth="1"/>
    <col min="8931" max="8931" width="9.42578125" bestFit="1" customWidth="1"/>
    <col min="8932" max="8932" width="9.28515625" bestFit="1" customWidth="1"/>
    <col min="8933" max="8934" width="10.42578125" bestFit="1" customWidth="1"/>
    <col min="8935" max="8935" width="11.140625" bestFit="1" customWidth="1"/>
    <col min="8936" max="8936" width="11" bestFit="1" customWidth="1"/>
    <col min="8937" max="8937" width="10.42578125" bestFit="1" customWidth="1"/>
    <col min="8938" max="8938" width="11.5703125" bestFit="1" customWidth="1"/>
    <col min="8939" max="8939" width="12" bestFit="1" customWidth="1"/>
    <col min="8940" max="8940" width="11.140625" bestFit="1" customWidth="1"/>
    <col min="8941" max="8941" width="9.85546875" bestFit="1" customWidth="1"/>
    <col min="8942" max="8942" width="11.42578125" customWidth="1"/>
    <col min="8943" max="8943" width="5.85546875" bestFit="1" customWidth="1"/>
    <col min="8944" max="8945" width="7.7109375" customWidth="1"/>
    <col min="9165" max="9165" width="13" customWidth="1"/>
    <col min="9166" max="9166" width="15.28515625" bestFit="1" customWidth="1"/>
    <col min="9167" max="9167" width="9.7109375" bestFit="1" customWidth="1"/>
    <col min="9168" max="9168" width="9.7109375" customWidth="1"/>
    <col min="9169" max="9169" width="10.5703125" bestFit="1" customWidth="1"/>
    <col min="9170" max="9170" width="11" bestFit="1" customWidth="1"/>
    <col min="9171" max="9171" width="9.7109375" customWidth="1"/>
    <col min="9172" max="9172" width="10.42578125" bestFit="1" customWidth="1"/>
    <col min="9173" max="9173" width="10.85546875" bestFit="1" customWidth="1"/>
    <col min="9174" max="9174" width="12" bestFit="1" customWidth="1"/>
    <col min="9175" max="9175" width="10.42578125" bestFit="1" customWidth="1"/>
    <col min="9176" max="9176" width="9.28515625" bestFit="1" customWidth="1"/>
    <col min="9177" max="9177" width="8.28515625" bestFit="1" customWidth="1"/>
    <col min="9178" max="9179" width="8.85546875" bestFit="1" customWidth="1"/>
    <col min="9180" max="9180" width="8.7109375" bestFit="1" customWidth="1"/>
    <col min="9181" max="9181" width="10.42578125" bestFit="1" customWidth="1"/>
    <col min="9182" max="9182" width="10" bestFit="1" customWidth="1"/>
    <col min="9183" max="9183" width="9.28515625" bestFit="1" customWidth="1"/>
    <col min="9184" max="9184" width="10" customWidth="1"/>
    <col min="9185" max="9185" width="8.7109375" bestFit="1" customWidth="1"/>
    <col min="9186" max="9186" width="7.7109375" customWidth="1"/>
    <col min="9187" max="9187" width="9.42578125" bestFit="1" customWidth="1"/>
    <col min="9188" max="9188" width="9.28515625" bestFit="1" customWidth="1"/>
    <col min="9189" max="9190" width="10.42578125" bestFit="1" customWidth="1"/>
    <col min="9191" max="9191" width="11.140625" bestFit="1" customWidth="1"/>
    <col min="9192" max="9192" width="11" bestFit="1" customWidth="1"/>
    <col min="9193" max="9193" width="10.42578125" bestFit="1" customWidth="1"/>
    <col min="9194" max="9194" width="11.5703125" bestFit="1" customWidth="1"/>
    <col min="9195" max="9195" width="12" bestFit="1" customWidth="1"/>
    <col min="9196" max="9196" width="11.140625" bestFit="1" customWidth="1"/>
    <col min="9197" max="9197" width="9.85546875" bestFit="1" customWidth="1"/>
    <col min="9198" max="9198" width="11.42578125" customWidth="1"/>
    <col min="9199" max="9199" width="5.85546875" bestFit="1" customWidth="1"/>
    <col min="9200" max="9201" width="7.7109375" customWidth="1"/>
    <col min="9421" max="9421" width="13" customWidth="1"/>
    <col min="9422" max="9422" width="15.28515625" bestFit="1" customWidth="1"/>
    <col min="9423" max="9423" width="9.7109375" bestFit="1" customWidth="1"/>
    <col min="9424" max="9424" width="9.7109375" customWidth="1"/>
    <col min="9425" max="9425" width="10.5703125" bestFit="1" customWidth="1"/>
    <col min="9426" max="9426" width="11" bestFit="1" customWidth="1"/>
    <col min="9427" max="9427" width="9.7109375" customWidth="1"/>
    <col min="9428" max="9428" width="10.42578125" bestFit="1" customWidth="1"/>
    <col min="9429" max="9429" width="10.85546875" bestFit="1" customWidth="1"/>
    <col min="9430" max="9430" width="12" bestFit="1" customWidth="1"/>
    <col min="9431" max="9431" width="10.42578125" bestFit="1" customWidth="1"/>
    <col min="9432" max="9432" width="9.28515625" bestFit="1" customWidth="1"/>
    <col min="9433" max="9433" width="8.28515625" bestFit="1" customWidth="1"/>
    <col min="9434" max="9435" width="8.85546875" bestFit="1" customWidth="1"/>
    <col min="9436" max="9436" width="8.7109375" bestFit="1" customWidth="1"/>
    <col min="9437" max="9437" width="10.42578125" bestFit="1" customWidth="1"/>
    <col min="9438" max="9438" width="10" bestFit="1" customWidth="1"/>
    <col min="9439" max="9439" width="9.28515625" bestFit="1" customWidth="1"/>
    <col min="9440" max="9440" width="10" customWidth="1"/>
    <col min="9441" max="9441" width="8.7109375" bestFit="1" customWidth="1"/>
    <col min="9442" max="9442" width="7.7109375" customWidth="1"/>
    <col min="9443" max="9443" width="9.42578125" bestFit="1" customWidth="1"/>
    <col min="9444" max="9444" width="9.28515625" bestFit="1" customWidth="1"/>
    <col min="9445" max="9446" width="10.42578125" bestFit="1" customWidth="1"/>
    <col min="9447" max="9447" width="11.140625" bestFit="1" customWidth="1"/>
    <col min="9448" max="9448" width="11" bestFit="1" customWidth="1"/>
    <col min="9449" max="9449" width="10.42578125" bestFit="1" customWidth="1"/>
    <col min="9450" max="9450" width="11.5703125" bestFit="1" customWidth="1"/>
    <col min="9451" max="9451" width="12" bestFit="1" customWidth="1"/>
    <col min="9452" max="9452" width="11.140625" bestFit="1" customWidth="1"/>
    <col min="9453" max="9453" width="9.85546875" bestFit="1" customWidth="1"/>
    <col min="9454" max="9454" width="11.42578125" customWidth="1"/>
    <col min="9455" max="9455" width="5.85546875" bestFit="1" customWidth="1"/>
    <col min="9456" max="9457" width="7.7109375" customWidth="1"/>
    <col min="9677" max="9677" width="13" customWidth="1"/>
    <col min="9678" max="9678" width="15.28515625" bestFit="1" customWidth="1"/>
    <col min="9679" max="9679" width="9.7109375" bestFit="1" customWidth="1"/>
    <col min="9680" max="9680" width="9.7109375" customWidth="1"/>
    <col min="9681" max="9681" width="10.5703125" bestFit="1" customWidth="1"/>
    <col min="9682" max="9682" width="11" bestFit="1" customWidth="1"/>
    <col min="9683" max="9683" width="9.7109375" customWidth="1"/>
    <col min="9684" max="9684" width="10.42578125" bestFit="1" customWidth="1"/>
    <col min="9685" max="9685" width="10.85546875" bestFit="1" customWidth="1"/>
    <col min="9686" max="9686" width="12" bestFit="1" customWidth="1"/>
    <col min="9687" max="9687" width="10.42578125" bestFit="1" customWidth="1"/>
    <col min="9688" max="9688" width="9.28515625" bestFit="1" customWidth="1"/>
    <col min="9689" max="9689" width="8.28515625" bestFit="1" customWidth="1"/>
    <col min="9690" max="9691" width="8.85546875" bestFit="1" customWidth="1"/>
    <col min="9692" max="9692" width="8.7109375" bestFit="1" customWidth="1"/>
    <col min="9693" max="9693" width="10.42578125" bestFit="1" customWidth="1"/>
    <col min="9694" max="9694" width="10" bestFit="1" customWidth="1"/>
    <col min="9695" max="9695" width="9.28515625" bestFit="1" customWidth="1"/>
    <col min="9696" max="9696" width="10" customWidth="1"/>
    <col min="9697" max="9697" width="8.7109375" bestFit="1" customWidth="1"/>
    <col min="9698" max="9698" width="7.7109375" customWidth="1"/>
    <col min="9699" max="9699" width="9.42578125" bestFit="1" customWidth="1"/>
    <col min="9700" max="9700" width="9.28515625" bestFit="1" customWidth="1"/>
    <col min="9701" max="9702" width="10.42578125" bestFit="1" customWidth="1"/>
    <col min="9703" max="9703" width="11.140625" bestFit="1" customWidth="1"/>
    <col min="9704" max="9704" width="11" bestFit="1" customWidth="1"/>
    <col min="9705" max="9705" width="10.42578125" bestFit="1" customWidth="1"/>
    <col min="9706" max="9706" width="11.5703125" bestFit="1" customWidth="1"/>
    <col min="9707" max="9707" width="12" bestFit="1" customWidth="1"/>
    <col min="9708" max="9708" width="11.140625" bestFit="1" customWidth="1"/>
    <col min="9709" max="9709" width="9.85546875" bestFit="1" customWidth="1"/>
    <col min="9710" max="9710" width="11.42578125" customWidth="1"/>
    <col min="9711" max="9711" width="5.85546875" bestFit="1" customWidth="1"/>
    <col min="9712" max="9713" width="7.7109375" customWidth="1"/>
    <col min="9933" max="9933" width="13" customWidth="1"/>
    <col min="9934" max="9934" width="15.28515625" bestFit="1" customWidth="1"/>
    <col min="9935" max="9935" width="9.7109375" bestFit="1" customWidth="1"/>
    <col min="9936" max="9936" width="9.7109375" customWidth="1"/>
    <col min="9937" max="9937" width="10.5703125" bestFit="1" customWidth="1"/>
    <col min="9938" max="9938" width="11" bestFit="1" customWidth="1"/>
    <col min="9939" max="9939" width="9.7109375" customWidth="1"/>
    <col min="9940" max="9940" width="10.42578125" bestFit="1" customWidth="1"/>
    <col min="9941" max="9941" width="10.85546875" bestFit="1" customWidth="1"/>
    <col min="9942" max="9942" width="12" bestFit="1" customWidth="1"/>
    <col min="9943" max="9943" width="10.42578125" bestFit="1" customWidth="1"/>
    <col min="9944" max="9944" width="9.28515625" bestFit="1" customWidth="1"/>
    <col min="9945" max="9945" width="8.28515625" bestFit="1" customWidth="1"/>
    <col min="9946" max="9947" width="8.85546875" bestFit="1" customWidth="1"/>
    <col min="9948" max="9948" width="8.7109375" bestFit="1" customWidth="1"/>
    <col min="9949" max="9949" width="10.42578125" bestFit="1" customWidth="1"/>
    <col min="9950" max="9950" width="10" bestFit="1" customWidth="1"/>
    <col min="9951" max="9951" width="9.28515625" bestFit="1" customWidth="1"/>
    <col min="9952" max="9952" width="10" customWidth="1"/>
    <col min="9953" max="9953" width="8.7109375" bestFit="1" customWidth="1"/>
    <col min="9954" max="9954" width="7.7109375" customWidth="1"/>
    <col min="9955" max="9955" width="9.42578125" bestFit="1" customWidth="1"/>
    <col min="9956" max="9956" width="9.28515625" bestFit="1" customWidth="1"/>
    <col min="9957" max="9958" width="10.42578125" bestFit="1" customWidth="1"/>
    <col min="9959" max="9959" width="11.140625" bestFit="1" customWidth="1"/>
    <col min="9960" max="9960" width="11" bestFit="1" customWidth="1"/>
    <col min="9961" max="9961" width="10.42578125" bestFit="1" customWidth="1"/>
    <col min="9962" max="9962" width="11.5703125" bestFit="1" customWidth="1"/>
    <col min="9963" max="9963" width="12" bestFit="1" customWidth="1"/>
    <col min="9964" max="9964" width="11.140625" bestFit="1" customWidth="1"/>
    <col min="9965" max="9965" width="9.85546875" bestFit="1" customWidth="1"/>
    <col min="9966" max="9966" width="11.42578125" customWidth="1"/>
    <col min="9967" max="9967" width="5.85546875" bestFit="1" customWidth="1"/>
    <col min="9968" max="9969" width="7.7109375" customWidth="1"/>
    <col min="10189" max="10189" width="13" customWidth="1"/>
    <col min="10190" max="10190" width="15.28515625" bestFit="1" customWidth="1"/>
    <col min="10191" max="10191" width="9.7109375" bestFit="1" customWidth="1"/>
    <col min="10192" max="10192" width="9.7109375" customWidth="1"/>
    <col min="10193" max="10193" width="10.5703125" bestFit="1" customWidth="1"/>
    <col min="10194" max="10194" width="11" bestFit="1" customWidth="1"/>
    <col min="10195" max="10195" width="9.7109375" customWidth="1"/>
    <col min="10196" max="10196" width="10.42578125" bestFit="1" customWidth="1"/>
    <col min="10197" max="10197" width="10.85546875" bestFit="1" customWidth="1"/>
    <col min="10198" max="10198" width="12" bestFit="1" customWidth="1"/>
    <col min="10199" max="10199" width="10.42578125" bestFit="1" customWidth="1"/>
    <col min="10200" max="10200" width="9.28515625" bestFit="1" customWidth="1"/>
    <col min="10201" max="10201" width="8.28515625" bestFit="1" customWidth="1"/>
    <col min="10202" max="10203" width="8.85546875" bestFit="1" customWidth="1"/>
    <col min="10204" max="10204" width="8.7109375" bestFit="1" customWidth="1"/>
    <col min="10205" max="10205" width="10.42578125" bestFit="1" customWidth="1"/>
    <col min="10206" max="10206" width="10" bestFit="1" customWidth="1"/>
    <col min="10207" max="10207" width="9.28515625" bestFit="1" customWidth="1"/>
    <col min="10208" max="10208" width="10" customWidth="1"/>
    <col min="10209" max="10209" width="8.7109375" bestFit="1" customWidth="1"/>
    <col min="10210" max="10210" width="7.7109375" customWidth="1"/>
    <col min="10211" max="10211" width="9.42578125" bestFit="1" customWidth="1"/>
    <col min="10212" max="10212" width="9.28515625" bestFit="1" customWidth="1"/>
    <col min="10213" max="10214" width="10.42578125" bestFit="1" customWidth="1"/>
    <col min="10215" max="10215" width="11.140625" bestFit="1" customWidth="1"/>
    <col min="10216" max="10216" width="11" bestFit="1" customWidth="1"/>
    <col min="10217" max="10217" width="10.42578125" bestFit="1" customWidth="1"/>
    <col min="10218" max="10218" width="11.5703125" bestFit="1" customWidth="1"/>
    <col min="10219" max="10219" width="12" bestFit="1" customWidth="1"/>
    <col min="10220" max="10220" width="11.140625" bestFit="1" customWidth="1"/>
    <col min="10221" max="10221" width="9.85546875" bestFit="1" customWidth="1"/>
    <col min="10222" max="10222" width="11.42578125" customWidth="1"/>
    <col min="10223" max="10223" width="5.85546875" bestFit="1" customWidth="1"/>
    <col min="10224" max="10225" width="7.7109375" customWidth="1"/>
    <col min="10445" max="10445" width="13" customWidth="1"/>
    <col min="10446" max="10446" width="15.28515625" bestFit="1" customWidth="1"/>
    <col min="10447" max="10447" width="9.7109375" bestFit="1" customWidth="1"/>
    <col min="10448" max="10448" width="9.7109375" customWidth="1"/>
    <col min="10449" max="10449" width="10.5703125" bestFit="1" customWidth="1"/>
    <col min="10450" max="10450" width="11" bestFit="1" customWidth="1"/>
    <col min="10451" max="10451" width="9.7109375" customWidth="1"/>
    <col min="10452" max="10452" width="10.42578125" bestFit="1" customWidth="1"/>
    <col min="10453" max="10453" width="10.85546875" bestFit="1" customWidth="1"/>
    <col min="10454" max="10454" width="12" bestFit="1" customWidth="1"/>
    <col min="10455" max="10455" width="10.42578125" bestFit="1" customWidth="1"/>
    <col min="10456" max="10456" width="9.28515625" bestFit="1" customWidth="1"/>
    <col min="10457" max="10457" width="8.28515625" bestFit="1" customWidth="1"/>
    <col min="10458" max="10459" width="8.85546875" bestFit="1" customWidth="1"/>
    <col min="10460" max="10460" width="8.7109375" bestFit="1" customWidth="1"/>
    <col min="10461" max="10461" width="10.42578125" bestFit="1" customWidth="1"/>
    <col min="10462" max="10462" width="10" bestFit="1" customWidth="1"/>
    <col min="10463" max="10463" width="9.28515625" bestFit="1" customWidth="1"/>
    <col min="10464" max="10464" width="10" customWidth="1"/>
    <col min="10465" max="10465" width="8.7109375" bestFit="1" customWidth="1"/>
    <col min="10466" max="10466" width="7.7109375" customWidth="1"/>
    <col min="10467" max="10467" width="9.42578125" bestFit="1" customWidth="1"/>
    <col min="10468" max="10468" width="9.28515625" bestFit="1" customWidth="1"/>
    <col min="10469" max="10470" width="10.42578125" bestFit="1" customWidth="1"/>
    <col min="10471" max="10471" width="11.140625" bestFit="1" customWidth="1"/>
    <col min="10472" max="10472" width="11" bestFit="1" customWidth="1"/>
    <col min="10473" max="10473" width="10.42578125" bestFit="1" customWidth="1"/>
    <col min="10474" max="10474" width="11.5703125" bestFit="1" customWidth="1"/>
    <col min="10475" max="10475" width="12" bestFit="1" customWidth="1"/>
    <col min="10476" max="10476" width="11.140625" bestFit="1" customWidth="1"/>
    <col min="10477" max="10477" width="9.85546875" bestFit="1" customWidth="1"/>
    <col min="10478" max="10478" width="11.42578125" customWidth="1"/>
    <col min="10479" max="10479" width="5.85546875" bestFit="1" customWidth="1"/>
    <col min="10480" max="10481" width="7.7109375" customWidth="1"/>
    <col min="10701" max="10701" width="13" customWidth="1"/>
    <col min="10702" max="10702" width="15.28515625" bestFit="1" customWidth="1"/>
    <col min="10703" max="10703" width="9.7109375" bestFit="1" customWidth="1"/>
    <col min="10704" max="10704" width="9.7109375" customWidth="1"/>
    <col min="10705" max="10705" width="10.5703125" bestFit="1" customWidth="1"/>
    <col min="10706" max="10706" width="11" bestFit="1" customWidth="1"/>
    <col min="10707" max="10707" width="9.7109375" customWidth="1"/>
    <col min="10708" max="10708" width="10.42578125" bestFit="1" customWidth="1"/>
    <col min="10709" max="10709" width="10.85546875" bestFit="1" customWidth="1"/>
    <col min="10710" max="10710" width="12" bestFit="1" customWidth="1"/>
    <col min="10711" max="10711" width="10.42578125" bestFit="1" customWidth="1"/>
    <col min="10712" max="10712" width="9.28515625" bestFit="1" customWidth="1"/>
    <col min="10713" max="10713" width="8.28515625" bestFit="1" customWidth="1"/>
    <col min="10714" max="10715" width="8.85546875" bestFit="1" customWidth="1"/>
    <col min="10716" max="10716" width="8.7109375" bestFit="1" customWidth="1"/>
    <col min="10717" max="10717" width="10.42578125" bestFit="1" customWidth="1"/>
    <col min="10718" max="10718" width="10" bestFit="1" customWidth="1"/>
    <col min="10719" max="10719" width="9.28515625" bestFit="1" customWidth="1"/>
    <col min="10720" max="10720" width="10" customWidth="1"/>
    <col min="10721" max="10721" width="8.7109375" bestFit="1" customWidth="1"/>
    <col min="10722" max="10722" width="7.7109375" customWidth="1"/>
    <col min="10723" max="10723" width="9.42578125" bestFit="1" customWidth="1"/>
    <col min="10724" max="10724" width="9.28515625" bestFit="1" customWidth="1"/>
    <col min="10725" max="10726" width="10.42578125" bestFit="1" customWidth="1"/>
    <col min="10727" max="10727" width="11.140625" bestFit="1" customWidth="1"/>
    <col min="10728" max="10728" width="11" bestFit="1" customWidth="1"/>
    <col min="10729" max="10729" width="10.42578125" bestFit="1" customWidth="1"/>
    <col min="10730" max="10730" width="11.5703125" bestFit="1" customWidth="1"/>
    <col min="10731" max="10731" width="12" bestFit="1" customWidth="1"/>
    <col min="10732" max="10732" width="11.140625" bestFit="1" customWidth="1"/>
    <col min="10733" max="10733" width="9.85546875" bestFit="1" customWidth="1"/>
    <col min="10734" max="10734" width="11.42578125" customWidth="1"/>
    <col min="10735" max="10735" width="5.85546875" bestFit="1" customWidth="1"/>
    <col min="10736" max="10737" width="7.7109375" customWidth="1"/>
    <col min="10957" max="10957" width="13" customWidth="1"/>
    <col min="10958" max="10958" width="15.28515625" bestFit="1" customWidth="1"/>
    <col min="10959" max="10959" width="9.7109375" bestFit="1" customWidth="1"/>
    <col min="10960" max="10960" width="9.7109375" customWidth="1"/>
    <col min="10961" max="10961" width="10.5703125" bestFit="1" customWidth="1"/>
    <col min="10962" max="10962" width="11" bestFit="1" customWidth="1"/>
    <col min="10963" max="10963" width="9.7109375" customWidth="1"/>
    <col min="10964" max="10964" width="10.42578125" bestFit="1" customWidth="1"/>
    <col min="10965" max="10965" width="10.85546875" bestFit="1" customWidth="1"/>
    <col min="10966" max="10966" width="12" bestFit="1" customWidth="1"/>
    <col min="10967" max="10967" width="10.42578125" bestFit="1" customWidth="1"/>
    <col min="10968" max="10968" width="9.28515625" bestFit="1" customWidth="1"/>
    <col min="10969" max="10969" width="8.28515625" bestFit="1" customWidth="1"/>
    <col min="10970" max="10971" width="8.85546875" bestFit="1" customWidth="1"/>
    <col min="10972" max="10972" width="8.7109375" bestFit="1" customWidth="1"/>
    <col min="10973" max="10973" width="10.42578125" bestFit="1" customWidth="1"/>
    <col min="10974" max="10974" width="10" bestFit="1" customWidth="1"/>
    <col min="10975" max="10975" width="9.28515625" bestFit="1" customWidth="1"/>
    <col min="10976" max="10976" width="10" customWidth="1"/>
    <col min="10977" max="10977" width="8.7109375" bestFit="1" customWidth="1"/>
    <col min="10978" max="10978" width="7.7109375" customWidth="1"/>
    <col min="10979" max="10979" width="9.42578125" bestFit="1" customWidth="1"/>
    <col min="10980" max="10980" width="9.28515625" bestFit="1" customWidth="1"/>
    <col min="10981" max="10982" width="10.42578125" bestFit="1" customWidth="1"/>
    <col min="10983" max="10983" width="11.140625" bestFit="1" customWidth="1"/>
    <col min="10984" max="10984" width="11" bestFit="1" customWidth="1"/>
    <col min="10985" max="10985" width="10.42578125" bestFit="1" customWidth="1"/>
    <col min="10986" max="10986" width="11.5703125" bestFit="1" customWidth="1"/>
    <col min="10987" max="10987" width="12" bestFit="1" customWidth="1"/>
    <col min="10988" max="10988" width="11.140625" bestFit="1" customWidth="1"/>
    <col min="10989" max="10989" width="9.85546875" bestFit="1" customWidth="1"/>
    <col min="10990" max="10990" width="11.42578125" customWidth="1"/>
    <col min="10991" max="10991" width="5.85546875" bestFit="1" customWidth="1"/>
    <col min="10992" max="10993" width="7.7109375" customWidth="1"/>
    <col min="11213" max="11213" width="13" customWidth="1"/>
    <col min="11214" max="11214" width="15.28515625" bestFit="1" customWidth="1"/>
    <col min="11215" max="11215" width="9.7109375" bestFit="1" customWidth="1"/>
    <col min="11216" max="11216" width="9.7109375" customWidth="1"/>
    <col min="11217" max="11217" width="10.5703125" bestFit="1" customWidth="1"/>
    <col min="11218" max="11218" width="11" bestFit="1" customWidth="1"/>
    <col min="11219" max="11219" width="9.7109375" customWidth="1"/>
    <col min="11220" max="11220" width="10.42578125" bestFit="1" customWidth="1"/>
    <col min="11221" max="11221" width="10.85546875" bestFit="1" customWidth="1"/>
    <col min="11222" max="11222" width="12" bestFit="1" customWidth="1"/>
    <col min="11223" max="11223" width="10.42578125" bestFit="1" customWidth="1"/>
    <col min="11224" max="11224" width="9.28515625" bestFit="1" customWidth="1"/>
    <col min="11225" max="11225" width="8.28515625" bestFit="1" customWidth="1"/>
    <col min="11226" max="11227" width="8.85546875" bestFit="1" customWidth="1"/>
    <col min="11228" max="11228" width="8.7109375" bestFit="1" customWidth="1"/>
    <col min="11229" max="11229" width="10.42578125" bestFit="1" customWidth="1"/>
    <col min="11230" max="11230" width="10" bestFit="1" customWidth="1"/>
    <col min="11231" max="11231" width="9.28515625" bestFit="1" customWidth="1"/>
    <col min="11232" max="11232" width="10" customWidth="1"/>
    <col min="11233" max="11233" width="8.7109375" bestFit="1" customWidth="1"/>
    <col min="11234" max="11234" width="7.7109375" customWidth="1"/>
    <col min="11235" max="11235" width="9.42578125" bestFit="1" customWidth="1"/>
    <col min="11236" max="11236" width="9.28515625" bestFit="1" customWidth="1"/>
    <col min="11237" max="11238" width="10.42578125" bestFit="1" customWidth="1"/>
    <col min="11239" max="11239" width="11.140625" bestFit="1" customWidth="1"/>
    <col min="11240" max="11240" width="11" bestFit="1" customWidth="1"/>
    <col min="11241" max="11241" width="10.42578125" bestFit="1" customWidth="1"/>
    <col min="11242" max="11242" width="11.5703125" bestFit="1" customWidth="1"/>
    <col min="11243" max="11243" width="12" bestFit="1" customWidth="1"/>
    <col min="11244" max="11244" width="11.140625" bestFit="1" customWidth="1"/>
    <col min="11245" max="11245" width="9.85546875" bestFit="1" customWidth="1"/>
    <col min="11246" max="11246" width="11.42578125" customWidth="1"/>
    <col min="11247" max="11247" width="5.85546875" bestFit="1" customWidth="1"/>
    <col min="11248" max="11249" width="7.7109375" customWidth="1"/>
    <col min="11469" max="11469" width="13" customWidth="1"/>
    <col min="11470" max="11470" width="15.28515625" bestFit="1" customWidth="1"/>
    <col min="11471" max="11471" width="9.7109375" bestFit="1" customWidth="1"/>
    <col min="11472" max="11472" width="9.7109375" customWidth="1"/>
    <col min="11473" max="11473" width="10.5703125" bestFit="1" customWidth="1"/>
    <col min="11474" max="11474" width="11" bestFit="1" customWidth="1"/>
    <col min="11475" max="11475" width="9.7109375" customWidth="1"/>
    <col min="11476" max="11476" width="10.42578125" bestFit="1" customWidth="1"/>
    <col min="11477" max="11477" width="10.85546875" bestFit="1" customWidth="1"/>
    <col min="11478" max="11478" width="12" bestFit="1" customWidth="1"/>
    <col min="11479" max="11479" width="10.42578125" bestFit="1" customWidth="1"/>
    <col min="11480" max="11480" width="9.28515625" bestFit="1" customWidth="1"/>
    <col min="11481" max="11481" width="8.28515625" bestFit="1" customWidth="1"/>
    <col min="11482" max="11483" width="8.85546875" bestFit="1" customWidth="1"/>
    <col min="11484" max="11484" width="8.7109375" bestFit="1" customWidth="1"/>
    <col min="11485" max="11485" width="10.42578125" bestFit="1" customWidth="1"/>
    <col min="11486" max="11486" width="10" bestFit="1" customWidth="1"/>
    <col min="11487" max="11487" width="9.28515625" bestFit="1" customWidth="1"/>
    <col min="11488" max="11488" width="10" customWidth="1"/>
    <col min="11489" max="11489" width="8.7109375" bestFit="1" customWidth="1"/>
    <col min="11490" max="11490" width="7.7109375" customWidth="1"/>
    <col min="11491" max="11491" width="9.42578125" bestFit="1" customWidth="1"/>
    <col min="11492" max="11492" width="9.28515625" bestFit="1" customWidth="1"/>
    <col min="11493" max="11494" width="10.42578125" bestFit="1" customWidth="1"/>
    <col min="11495" max="11495" width="11.140625" bestFit="1" customWidth="1"/>
    <col min="11496" max="11496" width="11" bestFit="1" customWidth="1"/>
    <col min="11497" max="11497" width="10.42578125" bestFit="1" customWidth="1"/>
    <col min="11498" max="11498" width="11.5703125" bestFit="1" customWidth="1"/>
    <col min="11499" max="11499" width="12" bestFit="1" customWidth="1"/>
    <col min="11500" max="11500" width="11.140625" bestFit="1" customWidth="1"/>
    <col min="11501" max="11501" width="9.85546875" bestFit="1" customWidth="1"/>
    <col min="11502" max="11502" width="11.42578125" customWidth="1"/>
    <col min="11503" max="11503" width="5.85546875" bestFit="1" customWidth="1"/>
    <col min="11504" max="11505" width="7.7109375" customWidth="1"/>
    <col min="11725" max="11725" width="13" customWidth="1"/>
    <col min="11726" max="11726" width="15.28515625" bestFit="1" customWidth="1"/>
    <col min="11727" max="11727" width="9.7109375" bestFit="1" customWidth="1"/>
    <col min="11728" max="11728" width="9.7109375" customWidth="1"/>
    <col min="11729" max="11729" width="10.5703125" bestFit="1" customWidth="1"/>
    <col min="11730" max="11730" width="11" bestFit="1" customWidth="1"/>
    <col min="11731" max="11731" width="9.7109375" customWidth="1"/>
    <col min="11732" max="11732" width="10.42578125" bestFit="1" customWidth="1"/>
    <col min="11733" max="11733" width="10.85546875" bestFit="1" customWidth="1"/>
    <col min="11734" max="11734" width="12" bestFit="1" customWidth="1"/>
    <col min="11735" max="11735" width="10.42578125" bestFit="1" customWidth="1"/>
    <col min="11736" max="11736" width="9.28515625" bestFit="1" customWidth="1"/>
    <col min="11737" max="11737" width="8.28515625" bestFit="1" customWidth="1"/>
    <col min="11738" max="11739" width="8.85546875" bestFit="1" customWidth="1"/>
    <col min="11740" max="11740" width="8.7109375" bestFit="1" customWidth="1"/>
    <col min="11741" max="11741" width="10.42578125" bestFit="1" customWidth="1"/>
    <col min="11742" max="11742" width="10" bestFit="1" customWidth="1"/>
    <col min="11743" max="11743" width="9.28515625" bestFit="1" customWidth="1"/>
    <col min="11744" max="11744" width="10" customWidth="1"/>
    <col min="11745" max="11745" width="8.7109375" bestFit="1" customWidth="1"/>
    <col min="11746" max="11746" width="7.7109375" customWidth="1"/>
    <col min="11747" max="11747" width="9.42578125" bestFit="1" customWidth="1"/>
    <col min="11748" max="11748" width="9.28515625" bestFit="1" customWidth="1"/>
    <col min="11749" max="11750" width="10.42578125" bestFit="1" customWidth="1"/>
    <col min="11751" max="11751" width="11.140625" bestFit="1" customWidth="1"/>
    <col min="11752" max="11752" width="11" bestFit="1" customWidth="1"/>
    <col min="11753" max="11753" width="10.42578125" bestFit="1" customWidth="1"/>
    <col min="11754" max="11754" width="11.5703125" bestFit="1" customWidth="1"/>
    <col min="11755" max="11755" width="12" bestFit="1" customWidth="1"/>
    <col min="11756" max="11756" width="11.140625" bestFit="1" customWidth="1"/>
    <col min="11757" max="11757" width="9.85546875" bestFit="1" customWidth="1"/>
    <col min="11758" max="11758" width="11.42578125" customWidth="1"/>
    <col min="11759" max="11759" width="5.85546875" bestFit="1" customWidth="1"/>
    <col min="11760" max="11761" width="7.7109375" customWidth="1"/>
    <col min="11981" max="11981" width="13" customWidth="1"/>
    <col min="11982" max="11982" width="15.28515625" bestFit="1" customWidth="1"/>
    <col min="11983" max="11983" width="9.7109375" bestFit="1" customWidth="1"/>
    <col min="11984" max="11984" width="9.7109375" customWidth="1"/>
    <col min="11985" max="11985" width="10.5703125" bestFit="1" customWidth="1"/>
    <col min="11986" max="11986" width="11" bestFit="1" customWidth="1"/>
    <col min="11987" max="11987" width="9.7109375" customWidth="1"/>
    <col min="11988" max="11988" width="10.42578125" bestFit="1" customWidth="1"/>
    <col min="11989" max="11989" width="10.85546875" bestFit="1" customWidth="1"/>
    <col min="11990" max="11990" width="12" bestFit="1" customWidth="1"/>
    <col min="11991" max="11991" width="10.42578125" bestFit="1" customWidth="1"/>
    <col min="11992" max="11992" width="9.28515625" bestFit="1" customWidth="1"/>
    <col min="11993" max="11993" width="8.28515625" bestFit="1" customWidth="1"/>
    <col min="11994" max="11995" width="8.85546875" bestFit="1" customWidth="1"/>
    <col min="11996" max="11996" width="8.7109375" bestFit="1" customWidth="1"/>
    <col min="11997" max="11997" width="10.42578125" bestFit="1" customWidth="1"/>
    <col min="11998" max="11998" width="10" bestFit="1" customWidth="1"/>
    <col min="11999" max="11999" width="9.28515625" bestFit="1" customWidth="1"/>
    <col min="12000" max="12000" width="10" customWidth="1"/>
    <col min="12001" max="12001" width="8.7109375" bestFit="1" customWidth="1"/>
    <col min="12002" max="12002" width="7.7109375" customWidth="1"/>
    <col min="12003" max="12003" width="9.42578125" bestFit="1" customWidth="1"/>
    <col min="12004" max="12004" width="9.28515625" bestFit="1" customWidth="1"/>
    <col min="12005" max="12006" width="10.42578125" bestFit="1" customWidth="1"/>
    <col min="12007" max="12007" width="11.140625" bestFit="1" customWidth="1"/>
    <col min="12008" max="12008" width="11" bestFit="1" customWidth="1"/>
    <col min="12009" max="12009" width="10.42578125" bestFit="1" customWidth="1"/>
    <col min="12010" max="12010" width="11.5703125" bestFit="1" customWidth="1"/>
    <col min="12011" max="12011" width="12" bestFit="1" customWidth="1"/>
    <col min="12012" max="12012" width="11.140625" bestFit="1" customWidth="1"/>
    <col min="12013" max="12013" width="9.85546875" bestFit="1" customWidth="1"/>
    <col min="12014" max="12014" width="11.42578125" customWidth="1"/>
    <col min="12015" max="12015" width="5.85546875" bestFit="1" customWidth="1"/>
    <col min="12016" max="12017" width="7.7109375" customWidth="1"/>
    <col min="12237" max="12237" width="13" customWidth="1"/>
    <col min="12238" max="12238" width="15.28515625" bestFit="1" customWidth="1"/>
    <col min="12239" max="12239" width="9.7109375" bestFit="1" customWidth="1"/>
    <col min="12240" max="12240" width="9.7109375" customWidth="1"/>
    <col min="12241" max="12241" width="10.5703125" bestFit="1" customWidth="1"/>
    <col min="12242" max="12242" width="11" bestFit="1" customWidth="1"/>
    <col min="12243" max="12243" width="9.7109375" customWidth="1"/>
    <col min="12244" max="12244" width="10.42578125" bestFit="1" customWidth="1"/>
    <col min="12245" max="12245" width="10.85546875" bestFit="1" customWidth="1"/>
    <col min="12246" max="12246" width="12" bestFit="1" customWidth="1"/>
    <col min="12247" max="12247" width="10.42578125" bestFit="1" customWidth="1"/>
    <col min="12248" max="12248" width="9.28515625" bestFit="1" customWidth="1"/>
    <col min="12249" max="12249" width="8.28515625" bestFit="1" customWidth="1"/>
    <col min="12250" max="12251" width="8.85546875" bestFit="1" customWidth="1"/>
    <col min="12252" max="12252" width="8.7109375" bestFit="1" customWidth="1"/>
    <col min="12253" max="12253" width="10.42578125" bestFit="1" customWidth="1"/>
    <col min="12254" max="12254" width="10" bestFit="1" customWidth="1"/>
    <col min="12255" max="12255" width="9.28515625" bestFit="1" customWidth="1"/>
    <col min="12256" max="12256" width="10" customWidth="1"/>
    <col min="12257" max="12257" width="8.7109375" bestFit="1" customWidth="1"/>
    <col min="12258" max="12258" width="7.7109375" customWidth="1"/>
    <col min="12259" max="12259" width="9.42578125" bestFit="1" customWidth="1"/>
    <col min="12260" max="12260" width="9.28515625" bestFit="1" customWidth="1"/>
    <col min="12261" max="12262" width="10.42578125" bestFit="1" customWidth="1"/>
    <col min="12263" max="12263" width="11.140625" bestFit="1" customWidth="1"/>
    <col min="12264" max="12264" width="11" bestFit="1" customWidth="1"/>
    <col min="12265" max="12265" width="10.42578125" bestFit="1" customWidth="1"/>
    <col min="12266" max="12266" width="11.5703125" bestFit="1" customWidth="1"/>
    <col min="12267" max="12267" width="12" bestFit="1" customWidth="1"/>
    <col min="12268" max="12268" width="11.140625" bestFit="1" customWidth="1"/>
    <col min="12269" max="12269" width="9.85546875" bestFit="1" customWidth="1"/>
    <col min="12270" max="12270" width="11.42578125" customWidth="1"/>
    <col min="12271" max="12271" width="5.85546875" bestFit="1" customWidth="1"/>
    <col min="12272" max="12273" width="7.7109375" customWidth="1"/>
    <col min="12493" max="12493" width="13" customWidth="1"/>
    <col min="12494" max="12494" width="15.28515625" bestFit="1" customWidth="1"/>
    <col min="12495" max="12495" width="9.7109375" bestFit="1" customWidth="1"/>
    <col min="12496" max="12496" width="9.7109375" customWidth="1"/>
    <col min="12497" max="12497" width="10.5703125" bestFit="1" customWidth="1"/>
    <col min="12498" max="12498" width="11" bestFit="1" customWidth="1"/>
    <col min="12499" max="12499" width="9.7109375" customWidth="1"/>
    <col min="12500" max="12500" width="10.42578125" bestFit="1" customWidth="1"/>
    <col min="12501" max="12501" width="10.85546875" bestFit="1" customWidth="1"/>
    <col min="12502" max="12502" width="12" bestFit="1" customWidth="1"/>
    <col min="12503" max="12503" width="10.42578125" bestFit="1" customWidth="1"/>
    <col min="12504" max="12504" width="9.28515625" bestFit="1" customWidth="1"/>
    <col min="12505" max="12505" width="8.28515625" bestFit="1" customWidth="1"/>
    <col min="12506" max="12507" width="8.85546875" bestFit="1" customWidth="1"/>
    <col min="12508" max="12508" width="8.7109375" bestFit="1" customWidth="1"/>
    <col min="12509" max="12509" width="10.42578125" bestFit="1" customWidth="1"/>
    <col min="12510" max="12510" width="10" bestFit="1" customWidth="1"/>
    <col min="12511" max="12511" width="9.28515625" bestFit="1" customWidth="1"/>
    <col min="12512" max="12512" width="10" customWidth="1"/>
    <col min="12513" max="12513" width="8.7109375" bestFit="1" customWidth="1"/>
    <col min="12514" max="12514" width="7.7109375" customWidth="1"/>
    <col min="12515" max="12515" width="9.42578125" bestFit="1" customWidth="1"/>
    <col min="12516" max="12516" width="9.28515625" bestFit="1" customWidth="1"/>
    <col min="12517" max="12518" width="10.42578125" bestFit="1" customWidth="1"/>
    <col min="12519" max="12519" width="11.140625" bestFit="1" customWidth="1"/>
    <col min="12520" max="12520" width="11" bestFit="1" customWidth="1"/>
    <col min="12521" max="12521" width="10.42578125" bestFit="1" customWidth="1"/>
    <col min="12522" max="12522" width="11.5703125" bestFit="1" customWidth="1"/>
    <col min="12523" max="12523" width="12" bestFit="1" customWidth="1"/>
    <col min="12524" max="12524" width="11.140625" bestFit="1" customWidth="1"/>
    <col min="12525" max="12525" width="9.85546875" bestFit="1" customWidth="1"/>
    <col min="12526" max="12526" width="11.42578125" customWidth="1"/>
    <col min="12527" max="12527" width="5.85546875" bestFit="1" customWidth="1"/>
    <col min="12528" max="12529" width="7.7109375" customWidth="1"/>
    <col min="12749" max="12749" width="13" customWidth="1"/>
    <col min="12750" max="12750" width="15.28515625" bestFit="1" customWidth="1"/>
    <col min="12751" max="12751" width="9.7109375" bestFit="1" customWidth="1"/>
    <col min="12752" max="12752" width="9.7109375" customWidth="1"/>
    <col min="12753" max="12753" width="10.5703125" bestFit="1" customWidth="1"/>
    <col min="12754" max="12754" width="11" bestFit="1" customWidth="1"/>
    <col min="12755" max="12755" width="9.7109375" customWidth="1"/>
    <col min="12756" max="12756" width="10.42578125" bestFit="1" customWidth="1"/>
    <col min="12757" max="12757" width="10.85546875" bestFit="1" customWidth="1"/>
    <col min="12758" max="12758" width="12" bestFit="1" customWidth="1"/>
    <col min="12759" max="12759" width="10.42578125" bestFit="1" customWidth="1"/>
    <col min="12760" max="12760" width="9.28515625" bestFit="1" customWidth="1"/>
    <col min="12761" max="12761" width="8.28515625" bestFit="1" customWidth="1"/>
    <col min="12762" max="12763" width="8.85546875" bestFit="1" customWidth="1"/>
    <col min="12764" max="12764" width="8.7109375" bestFit="1" customWidth="1"/>
    <col min="12765" max="12765" width="10.42578125" bestFit="1" customWidth="1"/>
    <col min="12766" max="12766" width="10" bestFit="1" customWidth="1"/>
    <col min="12767" max="12767" width="9.28515625" bestFit="1" customWidth="1"/>
    <col min="12768" max="12768" width="10" customWidth="1"/>
    <col min="12769" max="12769" width="8.7109375" bestFit="1" customWidth="1"/>
    <col min="12770" max="12770" width="7.7109375" customWidth="1"/>
    <col min="12771" max="12771" width="9.42578125" bestFit="1" customWidth="1"/>
    <col min="12772" max="12772" width="9.28515625" bestFit="1" customWidth="1"/>
    <col min="12773" max="12774" width="10.42578125" bestFit="1" customWidth="1"/>
    <col min="12775" max="12775" width="11.140625" bestFit="1" customWidth="1"/>
    <col min="12776" max="12776" width="11" bestFit="1" customWidth="1"/>
    <col min="12777" max="12777" width="10.42578125" bestFit="1" customWidth="1"/>
    <col min="12778" max="12778" width="11.5703125" bestFit="1" customWidth="1"/>
    <col min="12779" max="12779" width="12" bestFit="1" customWidth="1"/>
    <col min="12780" max="12780" width="11.140625" bestFit="1" customWidth="1"/>
    <col min="12781" max="12781" width="9.85546875" bestFit="1" customWidth="1"/>
    <col min="12782" max="12782" width="11.42578125" customWidth="1"/>
    <col min="12783" max="12783" width="5.85546875" bestFit="1" customWidth="1"/>
    <col min="12784" max="12785" width="7.7109375" customWidth="1"/>
    <col min="13005" max="13005" width="13" customWidth="1"/>
    <col min="13006" max="13006" width="15.28515625" bestFit="1" customWidth="1"/>
    <col min="13007" max="13007" width="9.7109375" bestFit="1" customWidth="1"/>
    <col min="13008" max="13008" width="9.7109375" customWidth="1"/>
    <col min="13009" max="13009" width="10.5703125" bestFit="1" customWidth="1"/>
    <col min="13010" max="13010" width="11" bestFit="1" customWidth="1"/>
    <col min="13011" max="13011" width="9.7109375" customWidth="1"/>
    <col min="13012" max="13012" width="10.42578125" bestFit="1" customWidth="1"/>
    <col min="13013" max="13013" width="10.85546875" bestFit="1" customWidth="1"/>
    <col min="13014" max="13014" width="12" bestFit="1" customWidth="1"/>
    <col min="13015" max="13015" width="10.42578125" bestFit="1" customWidth="1"/>
    <col min="13016" max="13016" width="9.28515625" bestFit="1" customWidth="1"/>
    <col min="13017" max="13017" width="8.28515625" bestFit="1" customWidth="1"/>
    <col min="13018" max="13019" width="8.85546875" bestFit="1" customWidth="1"/>
    <col min="13020" max="13020" width="8.7109375" bestFit="1" customWidth="1"/>
    <col min="13021" max="13021" width="10.42578125" bestFit="1" customWidth="1"/>
    <col min="13022" max="13022" width="10" bestFit="1" customWidth="1"/>
    <col min="13023" max="13023" width="9.28515625" bestFit="1" customWidth="1"/>
    <col min="13024" max="13024" width="10" customWidth="1"/>
    <col min="13025" max="13025" width="8.7109375" bestFit="1" customWidth="1"/>
    <col min="13026" max="13026" width="7.7109375" customWidth="1"/>
    <col min="13027" max="13027" width="9.42578125" bestFit="1" customWidth="1"/>
    <col min="13028" max="13028" width="9.28515625" bestFit="1" customWidth="1"/>
    <col min="13029" max="13030" width="10.42578125" bestFit="1" customWidth="1"/>
    <col min="13031" max="13031" width="11.140625" bestFit="1" customWidth="1"/>
    <col min="13032" max="13032" width="11" bestFit="1" customWidth="1"/>
    <col min="13033" max="13033" width="10.42578125" bestFit="1" customWidth="1"/>
    <col min="13034" max="13034" width="11.5703125" bestFit="1" customWidth="1"/>
    <col min="13035" max="13035" width="12" bestFit="1" customWidth="1"/>
    <col min="13036" max="13036" width="11.140625" bestFit="1" customWidth="1"/>
    <col min="13037" max="13037" width="9.85546875" bestFit="1" customWidth="1"/>
    <col min="13038" max="13038" width="11.42578125" customWidth="1"/>
    <col min="13039" max="13039" width="5.85546875" bestFit="1" customWidth="1"/>
    <col min="13040" max="13041" width="7.7109375" customWidth="1"/>
    <col min="13261" max="13261" width="13" customWidth="1"/>
    <col min="13262" max="13262" width="15.28515625" bestFit="1" customWidth="1"/>
    <col min="13263" max="13263" width="9.7109375" bestFit="1" customWidth="1"/>
    <col min="13264" max="13264" width="9.7109375" customWidth="1"/>
    <col min="13265" max="13265" width="10.5703125" bestFit="1" customWidth="1"/>
    <col min="13266" max="13266" width="11" bestFit="1" customWidth="1"/>
    <col min="13267" max="13267" width="9.7109375" customWidth="1"/>
    <col min="13268" max="13268" width="10.42578125" bestFit="1" customWidth="1"/>
    <col min="13269" max="13269" width="10.85546875" bestFit="1" customWidth="1"/>
    <col min="13270" max="13270" width="12" bestFit="1" customWidth="1"/>
    <col min="13271" max="13271" width="10.42578125" bestFit="1" customWidth="1"/>
    <col min="13272" max="13272" width="9.28515625" bestFit="1" customWidth="1"/>
    <col min="13273" max="13273" width="8.28515625" bestFit="1" customWidth="1"/>
    <col min="13274" max="13275" width="8.85546875" bestFit="1" customWidth="1"/>
    <col min="13276" max="13276" width="8.7109375" bestFit="1" customWidth="1"/>
    <col min="13277" max="13277" width="10.42578125" bestFit="1" customWidth="1"/>
    <col min="13278" max="13278" width="10" bestFit="1" customWidth="1"/>
    <col min="13279" max="13279" width="9.28515625" bestFit="1" customWidth="1"/>
    <col min="13280" max="13280" width="10" customWidth="1"/>
    <col min="13281" max="13281" width="8.7109375" bestFit="1" customWidth="1"/>
    <col min="13282" max="13282" width="7.7109375" customWidth="1"/>
    <col min="13283" max="13283" width="9.42578125" bestFit="1" customWidth="1"/>
    <col min="13284" max="13284" width="9.28515625" bestFit="1" customWidth="1"/>
    <col min="13285" max="13286" width="10.42578125" bestFit="1" customWidth="1"/>
    <col min="13287" max="13287" width="11.140625" bestFit="1" customWidth="1"/>
    <col min="13288" max="13288" width="11" bestFit="1" customWidth="1"/>
    <col min="13289" max="13289" width="10.42578125" bestFit="1" customWidth="1"/>
    <col min="13290" max="13290" width="11.5703125" bestFit="1" customWidth="1"/>
    <col min="13291" max="13291" width="12" bestFit="1" customWidth="1"/>
    <col min="13292" max="13292" width="11.140625" bestFit="1" customWidth="1"/>
    <col min="13293" max="13293" width="9.85546875" bestFit="1" customWidth="1"/>
    <col min="13294" max="13294" width="11.42578125" customWidth="1"/>
    <col min="13295" max="13295" width="5.85546875" bestFit="1" customWidth="1"/>
    <col min="13296" max="13297" width="7.7109375" customWidth="1"/>
    <col min="13517" max="13517" width="13" customWidth="1"/>
    <col min="13518" max="13518" width="15.28515625" bestFit="1" customWidth="1"/>
    <col min="13519" max="13519" width="9.7109375" bestFit="1" customWidth="1"/>
    <col min="13520" max="13520" width="9.7109375" customWidth="1"/>
    <col min="13521" max="13521" width="10.5703125" bestFit="1" customWidth="1"/>
    <col min="13522" max="13522" width="11" bestFit="1" customWidth="1"/>
    <col min="13523" max="13523" width="9.7109375" customWidth="1"/>
    <col min="13524" max="13524" width="10.42578125" bestFit="1" customWidth="1"/>
    <col min="13525" max="13525" width="10.85546875" bestFit="1" customWidth="1"/>
    <col min="13526" max="13526" width="12" bestFit="1" customWidth="1"/>
    <col min="13527" max="13527" width="10.42578125" bestFit="1" customWidth="1"/>
    <col min="13528" max="13528" width="9.28515625" bestFit="1" customWidth="1"/>
    <col min="13529" max="13529" width="8.28515625" bestFit="1" customWidth="1"/>
    <col min="13530" max="13531" width="8.85546875" bestFit="1" customWidth="1"/>
    <col min="13532" max="13532" width="8.7109375" bestFit="1" customWidth="1"/>
    <col min="13533" max="13533" width="10.42578125" bestFit="1" customWidth="1"/>
    <col min="13534" max="13534" width="10" bestFit="1" customWidth="1"/>
    <col min="13535" max="13535" width="9.28515625" bestFit="1" customWidth="1"/>
    <col min="13536" max="13536" width="10" customWidth="1"/>
    <col min="13537" max="13537" width="8.7109375" bestFit="1" customWidth="1"/>
    <col min="13538" max="13538" width="7.7109375" customWidth="1"/>
    <col min="13539" max="13539" width="9.42578125" bestFit="1" customWidth="1"/>
    <col min="13540" max="13540" width="9.28515625" bestFit="1" customWidth="1"/>
    <col min="13541" max="13542" width="10.42578125" bestFit="1" customWidth="1"/>
    <col min="13543" max="13543" width="11.140625" bestFit="1" customWidth="1"/>
    <col min="13544" max="13544" width="11" bestFit="1" customWidth="1"/>
    <col min="13545" max="13545" width="10.42578125" bestFit="1" customWidth="1"/>
    <col min="13546" max="13546" width="11.5703125" bestFit="1" customWidth="1"/>
    <col min="13547" max="13547" width="12" bestFit="1" customWidth="1"/>
    <col min="13548" max="13548" width="11.140625" bestFit="1" customWidth="1"/>
    <col min="13549" max="13549" width="9.85546875" bestFit="1" customWidth="1"/>
    <col min="13550" max="13550" width="11.42578125" customWidth="1"/>
    <col min="13551" max="13551" width="5.85546875" bestFit="1" customWidth="1"/>
    <col min="13552" max="13553" width="7.7109375" customWidth="1"/>
    <col min="13773" max="13773" width="13" customWidth="1"/>
    <col min="13774" max="13774" width="15.28515625" bestFit="1" customWidth="1"/>
    <col min="13775" max="13775" width="9.7109375" bestFit="1" customWidth="1"/>
    <col min="13776" max="13776" width="9.7109375" customWidth="1"/>
    <col min="13777" max="13777" width="10.5703125" bestFit="1" customWidth="1"/>
    <col min="13778" max="13778" width="11" bestFit="1" customWidth="1"/>
    <col min="13779" max="13779" width="9.7109375" customWidth="1"/>
    <col min="13780" max="13780" width="10.42578125" bestFit="1" customWidth="1"/>
    <col min="13781" max="13781" width="10.85546875" bestFit="1" customWidth="1"/>
    <col min="13782" max="13782" width="12" bestFit="1" customWidth="1"/>
    <col min="13783" max="13783" width="10.42578125" bestFit="1" customWidth="1"/>
    <col min="13784" max="13784" width="9.28515625" bestFit="1" customWidth="1"/>
    <col min="13785" max="13785" width="8.28515625" bestFit="1" customWidth="1"/>
    <col min="13786" max="13787" width="8.85546875" bestFit="1" customWidth="1"/>
    <col min="13788" max="13788" width="8.7109375" bestFit="1" customWidth="1"/>
    <col min="13789" max="13789" width="10.42578125" bestFit="1" customWidth="1"/>
    <col min="13790" max="13790" width="10" bestFit="1" customWidth="1"/>
    <col min="13791" max="13791" width="9.28515625" bestFit="1" customWidth="1"/>
    <col min="13792" max="13792" width="10" customWidth="1"/>
    <col min="13793" max="13793" width="8.7109375" bestFit="1" customWidth="1"/>
    <col min="13794" max="13794" width="7.7109375" customWidth="1"/>
    <col min="13795" max="13795" width="9.42578125" bestFit="1" customWidth="1"/>
    <col min="13796" max="13796" width="9.28515625" bestFit="1" customWidth="1"/>
    <col min="13797" max="13798" width="10.42578125" bestFit="1" customWidth="1"/>
    <col min="13799" max="13799" width="11.140625" bestFit="1" customWidth="1"/>
    <col min="13800" max="13800" width="11" bestFit="1" customWidth="1"/>
    <col min="13801" max="13801" width="10.42578125" bestFit="1" customWidth="1"/>
    <col min="13802" max="13802" width="11.5703125" bestFit="1" customWidth="1"/>
    <col min="13803" max="13803" width="12" bestFit="1" customWidth="1"/>
    <col min="13804" max="13804" width="11.140625" bestFit="1" customWidth="1"/>
    <col min="13805" max="13805" width="9.85546875" bestFit="1" customWidth="1"/>
    <col min="13806" max="13806" width="11.42578125" customWidth="1"/>
    <col min="13807" max="13807" width="5.85546875" bestFit="1" customWidth="1"/>
    <col min="13808" max="13809" width="7.7109375" customWidth="1"/>
    <col min="14029" max="14029" width="13" customWidth="1"/>
    <col min="14030" max="14030" width="15.28515625" bestFit="1" customWidth="1"/>
    <col min="14031" max="14031" width="9.7109375" bestFit="1" customWidth="1"/>
    <col min="14032" max="14032" width="9.7109375" customWidth="1"/>
    <col min="14033" max="14033" width="10.5703125" bestFit="1" customWidth="1"/>
    <col min="14034" max="14034" width="11" bestFit="1" customWidth="1"/>
    <col min="14035" max="14035" width="9.7109375" customWidth="1"/>
    <col min="14036" max="14036" width="10.42578125" bestFit="1" customWidth="1"/>
    <col min="14037" max="14037" width="10.85546875" bestFit="1" customWidth="1"/>
    <col min="14038" max="14038" width="12" bestFit="1" customWidth="1"/>
    <col min="14039" max="14039" width="10.42578125" bestFit="1" customWidth="1"/>
    <col min="14040" max="14040" width="9.28515625" bestFit="1" customWidth="1"/>
    <col min="14041" max="14041" width="8.28515625" bestFit="1" customWidth="1"/>
    <col min="14042" max="14043" width="8.85546875" bestFit="1" customWidth="1"/>
    <col min="14044" max="14044" width="8.7109375" bestFit="1" customWidth="1"/>
    <col min="14045" max="14045" width="10.42578125" bestFit="1" customWidth="1"/>
    <col min="14046" max="14046" width="10" bestFit="1" customWidth="1"/>
    <col min="14047" max="14047" width="9.28515625" bestFit="1" customWidth="1"/>
    <col min="14048" max="14048" width="10" customWidth="1"/>
    <col min="14049" max="14049" width="8.7109375" bestFit="1" customWidth="1"/>
    <col min="14050" max="14050" width="7.7109375" customWidth="1"/>
    <col min="14051" max="14051" width="9.42578125" bestFit="1" customWidth="1"/>
    <col min="14052" max="14052" width="9.28515625" bestFit="1" customWidth="1"/>
    <col min="14053" max="14054" width="10.42578125" bestFit="1" customWidth="1"/>
    <col min="14055" max="14055" width="11.140625" bestFit="1" customWidth="1"/>
    <col min="14056" max="14056" width="11" bestFit="1" customWidth="1"/>
    <col min="14057" max="14057" width="10.42578125" bestFit="1" customWidth="1"/>
    <col min="14058" max="14058" width="11.5703125" bestFit="1" customWidth="1"/>
    <col min="14059" max="14059" width="12" bestFit="1" customWidth="1"/>
    <col min="14060" max="14060" width="11.140625" bestFit="1" customWidth="1"/>
    <col min="14061" max="14061" width="9.85546875" bestFit="1" customWidth="1"/>
    <col min="14062" max="14062" width="11.42578125" customWidth="1"/>
    <col min="14063" max="14063" width="5.85546875" bestFit="1" customWidth="1"/>
    <col min="14064" max="14065" width="7.7109375" customWidth="1"/>
    <col min="14285" max="14285" width="13" customWidth="1"/>
    <col min="14286" max="14286" width="15.28515625" bestFit="1" customWidth="1"/>
    <col min="14287" max="14287" width="9.7109375" bestFit="1" customWidth="1"/>
    <col min="14288" max="14288" width="9.7109375" customWidth="1"/>
    <col min="14289" max="14289" width="10.5703125" bestFit="1" customWidth="1"/>
    <col min="14290" max="14290" width="11" bestFit="1" customWidth="1"/>
    <col min="14291" max="14291" width="9.7109375" customWidth="1"/>
    <col min="14292" max="14292" width="10.42578125" bestFit="1" customWidth="1"/>
    <col min="14293" max="14293" width="10.85546875" bestFit="1" customWidth="1"/>
    <col min="14294" max="14294" width="12" bestFit="1" customWidth="1"/>
    <col min="14295" max="14295" width="10.42578125" bestFit="1" customWidth="1"/>
    <col min="14296" max="14296" width="9.28515625" bestFit="1" customWidth="1"/>
    <col min="14297" max="14297" width="8.28515625" bestFit="1" customWidth="1"/>
    <col min="14298" max="14299" width="8.85546875" bestFit="1" customWidth="1"/>
    <col min="14300" max="14300" width="8.7109375" bestFit="1" customWidth="1"/>
    <col min="14301" max="14301" width="10.42578125" bestFit="1" customWidth="1"/>
    <col min="14302" max="14302" width="10" bestFit="1" customWidth="1"/>
    <col min="14303" max="14303" width="9.28515625" bestFit="1" customWidth="1"/>
    <col min="14304" max="14304" width="10" customWidth="1"/>
    <col min="14305" max="14305" width="8.7109375" bestFit="1" customWidth="1"/>
    <col min="14306" max="14306" width="7.7109375" customWidth="1"/>
    <col min="14307" max="14307" width="9.42578125" bestFit="1" customWidth="1"/>
    <col min="14308" max="14308" width="9.28515625" bestFit="1" customWidth="1"/>
    <col min="14309" max="14310" width="10.42578125" bestFit="1" customWidth="1"/>
    <col min="14311" max="14311" width="11.140625" bestFit="1" customWidth="1"/>
    <col min="14312" max="14312" width="11" bestFit="1" customWidth="1"/>
    <col min="14313" max="14313" width="10.42578125" bestFit="1" customWidth="1"/>
    <col min="14314" max="14314" width="11.5703125" bestFit="1" customWidth="1"/>
    <col min="14315" max="14315" width="12" bestFit="1" customWidth="1"/>
    <col min="14316" max="14316" width="11.140625" bestFit="1" customWidth="1"/>
    <col min="14317" max="14317" width="9.85546875" bestFit="1" customWidth="1"/>
    <col min="14318" max="14318" width="11.42578125" customWidth="1"/>
    <col min="14319" max="14319" width="5.85546875" bestFit="1" customWidth="1"/>
    <col min="14320" max="14321" width="7.7109375" customWidth="1"/>
    <col min="14541" max="14541" width="13" customWidth="1"/>
    <col min="14542" max="14542" width="15.28515625" bestFit="1" customWidth="1"/>
    <col min="14543" max="14543" width="9.7109375" bestFit="1" customWidth="1"/>
    <col min="14544" max="14544" width="9.7109375" customWidth="1"/>
    <col min="14545" max="14545" width="10.5703125" bestFit="1" customWidth="1"/>
    <col min="14546" max="14546" width="11" bestFit="1" customWidth="1"/>
    <col min="14547" max="14547" width="9.7109375" customWidth="1"/>
    <col min="14548" max="14548" width="10.42578125" bestFit="1" customWidth="1"/>
    <col min="14549" max="14549" width="10.85546875" bestFit="1" customWidth="1"/>
    <col min="14550" max="14550" width="12" bestFit="1" customWidth="1"/>
    <col min="14551" max="14551" width="10.42578125" bestFit="1" customWidth="1"/>
    <col min="14552" max="14552" width="9.28515625" bestFit="1" customWidth="1"/>
    <col min="14553" max="14553" width="8.28515625" bestFit="1" customWidth="1"/>
    <col min="14554" max="14555" width="8.85546875" bestFit="1" customWidth="1"/>
    <col min="14556" max="14556" width="8.7109375" bestFit="1" customWidth="1"/>
    <col min="14557" max="14557" width="10.42578125" bestFit="1" customWidth="1"/>
    <col min="14558" max="14558" width="10" bestFit="1" customWidth="1"/>
    <col min="14559" max="14559" width="9.28515625" bestFit="1" customWidth="1"/>
    <col min="14560" max="14560" width="10" customWidth="1"/>
    <col min="14561" max="14561" width="8.7109375" bestFit="1" customWidth="1"/>
    <col min="14562" max="14562" width="7.7109375" customWidth="1"/>
    <col min="14563" max="14563" width="9.42578125" bestFit="1" customWidth="1"/>
    <col min="14564" max="14564" width="9.28515625" bestFit="1" customWidth="1"/>
    <col min="14565" max="14566" width="10.42578125" bestFit="1" customWidth="1"/>
    <col min="14567" max="14567" width="11.140625" bestFit="1" customWidth="1"/>
    <col min="14568" max="14568" width="11" bestFit="1" customWidth="1"/>
    <col min="14569" max="14569" width="10.42578125" bestFit="1" customWidth="1"/>
    <col min="14570" max="14570" width="11.5703125" bestFit="1" customWidth="1"/>
    <col min="14571" max="14571" width="12" bestFit="1" customWidth="1"/>
    <col min="14572" max="14572" width="11.140625" bestFit="1" customWidth="1"/>
    <col min="14573" max="14573" width="9.85546875" bestFit="1" customWidth="1"/>
    <col min="14574" max="14574" width="11.42578125" customWidth="1"/>
    <col min="14575" max="14575" width="5.85546875" bestFit="1" customWidth="1"/>
    <col min="14576" max="14577" width="7.7109375" customWidth="1"/>
    <col min="14797" max="14797" width="13" customWidth="1"/>
    <col min="14798" max="14798" width="15.28515625" bestFit="1" customWidth="1"/>
    <col min="14799" max="14799" width="9.7109375" bestFit="1" customWidth="1"/>
    <col min="14800" max="14800" width="9.7109375" customWidth="1"/>
    <col min="14801" max="14801" width="10.5703125" bestFit="1" customWidth="1"/>
    <col min="14802" max="14802" width="11" bestFit="1" customWidth="1"/>
    <col min="14803" max="14803" width="9.7109375" customWidth="1"/>
    <col min="14804" max="14804" width="10.42578125" bestFit="1" customWidth="1"/>
    <col min="14805" max="14805" width="10.85546875" bestFit="1" customWidth="1"/>
    <col min="14806" max="14806" width="12" bestFit="1" customWidth="1"/>
    <col min="14807" max="14807" width="10.42578125" bestFit="1" customWidth="1"/>
    <col min="14808" max="14808" width="9.28515625" bestFit="1" customWidth="1"/>
    <col min="14809" max="14809" width="8.28515625" bestFit="1" customWidth="1"/>
    <col min="14810" max="14811" width="8.85546875" bestFit="1" customWidth="1"/>
    <col min="14812" max="14812" width="8.7109375" bestFit="1" customWidth="1"/>
    <col min="14813" max="14813" width="10.42578125" bestFit="1" customWidth="1"/>
    <col min="14814" max="14814" width="10" bestFit="1" customWidth="1"/>
    <col min="14815" max="14815" width="9.28515625" bestFit="1" customWidth="1"/>
    <col min="14816" max="14816" width="10" customWidth="1"/>
    <col min="14817" max="14817" width="8.7109375" bestFit="1" customWidth="1"/>
    <col min="14818" max="14818" width="7.7109375" customWidth="1"/>
    <col min="14819" max="14819" width="9.42578125" bestFit="1" customWidth="1"/>
    <col min="14820" max="14820" width="9.28515625" bestFit="1" customWidth="1"/>
    <col min="14821" max="14822" width="10.42578125" bestFit="1" customWidth="1"/>
    <col min="14823" max="14823" width="11.140625" bestFit="1" customWidth="1"/>
    <col min="14824" max="14824" width="11" bestFit="1" customWidth="1"/>
    <col min="14825" max="14825" width="10.42578125" bestFit="1" customWidth="1"/>
    <col min="14826" max="14826" width="11.5703125" bestFit="1" customWidth="1"/>
    <col min="14827" max="14827" width="12" bestFit="1" customWidth="1"/>
    <col min="14828" max="14828" width="11.140625" bestFit="1" customWidth="1"/>
    <col min="14829" max="14829" width="9.85546875" bestFit="1" customWidth="1"/>
    <col min="14830" max="14830" width="11.42578125" customWidth="1"/>
    <col min="14831" max="14831" width="5.85546875" bestFit="1" customWidth="1"/>
    <col min="14832" max="14833" width="7.7109375" customWidth="1"/>
    <col min="15053" max="15053" width="13" customWidth="1"/>
    <col min="15054" max="15054" width="15.28515625" bestFit="1" customWidth="1"/>
    <col min="15055" max="15055" width="9.7109375" bestFit="1" customWidth="1"/>
    <col min="15056" max="15056" width="9.7109375" customWidth="1"/>
    <col min="15057" max="15057" width="10.5703125" bestFit="1" customWidth="1"/>
    <col min="15058" max="15058" width="11" bestFit="1" customWidth="1"/>
    <col min="15059" max="15059" width="9.7109375" customWidth="1"/>
    <col min="15060" max="15060" width="10.42578125" bestFit="1" customWidth="1"/>
    <col min="15061" max="15061" width="10.85546875" bestFit="1" customWidth="1"/>
    <col min="15062" max="15062" width="12" bestFit="1" customWidth="1"/>
    <col min="15063" max="15063" width="10.42578125" bestFit="1" customWidth="1"/>
    <col min="15064" max="15064" width="9.28515625" bestFit="1" customWidth="1"/>
    <col min="15065" max="15065" width="8.28515625" bestFit="1" customWidth="1"/>
    <col min="15066" max="15067" width="8.85546875" bestFit="1" customWidth="1"/>
    <col min="15068" max="15068" width="8.7109375" bestFit="1" customWidth="1"/>
    <col min="15069" max="15069" width="10.42578125" bestFit="1" customWidth="1"/>
    <col min="15070" max="15070" width="10" bestFit="1" customWidth="1"/>
    <col min="15071" max="15071" width="9.28515625" bestFit="1" customWidth="1"/>
    <col min="15072" max="15072" width="10" customWidth="1"/>
    <col min="15073" max="15073" width="8.7109375" bestFit="1" customWidth="1"/>
    <col min="15074" max="15074" width="7.7109375" customWidth="1"/>
    <col min="15075" max="15075" width="9.42578125" bestFit="1" customWidth="1"/>
    <col min="15076" max="15076" width="9.28515625" bestFit="1" customWidth="1"/>
    <col min="15077" max="15078" width="10.42578125" bestFit="1" customWidth="1"/>
    <col min="15079" max="15079" width="11.140625" bestFit="1" customWidth="1"/>
    <col min="15080" max="15080" width="11" bestFit="1" customWidth="1"/>
    <col min="15081" max="15081" width="10.42578125" bestFit="1" customWidth="1"/>
    <col min="15082" max="15082" width="11.5703125" bestFit="1" customWidth="1"/>
    <col min="15083" max="15083" width="12" bestFit="1" customWidth="1"/>
    <col min="15084" max="15084" width="11.140625" bestFit="1" customWidth="1"/>
    <col min="15085" max="15085" width="9.85546875" bestFit="1" customWidth="1"/>
    <col min="15086" max="15086" width="11.42578125" customWidth="1"/>
    <col min="15087" max="15087" width="5.85546875" bestFit="1" customWidth="1"/>
    <col min="15088" max="15089" width="7.7109375" customWidth="1"/>
    <col min="15309" max="15309" width="13" customWidth="1"/>
    <col min="15310" max="15310" width="15.28515625" bestFit="1" customWidth="1"/>
    <col min="15311" max="15311" width="9.7109375" bestFit="1" customWidth="1"/>
    <col min="15312" max="15312" width="9.7109375" customWidth="1"/>
    <col min="15313" max="15313" width="10.5703125" bestFit="1" customWidth="1"/>
    <col min="15314" max="15314" width="11" bestFit="1" customWidth="1"/>
    <col min="15315" max="15315" width="9.7109375" customWidth="1"/>
    <col min="15316" max="15316" width="10.42578125" bestFit="1" customWidth="1"/>
    <col min="15317" max="15317" width="10.85546875" bestFit="1" customWidth="1"/>
    <col min="15318" max="15318" width="12" bestFit="1" customWidth="1"/>
    <col min="15319" max="15319" width="10.42578125" bestFit="1" customWidth="1"/>
    <col min="15320" max="15320" width="9.28515625" bestFit="1" customWidth="1"/>
    <col min="15321" max="15321" width="8.28515625" bestFit="1" customWidth="1"/>
    <col min="15322" max="15323" width="8.85546875" bestFit="1" customWidth="1"/>
    <col min="15324" max="15324" width="8.7109375" bestFit="1" customWidth="1"/>
    <col min="15325" max="15325" width="10.42578125" bestFit="1" customWidth="1"/>
    <col min="15326" max="15326" width="10" bestFit="1" customWidth="1"/>
    <col min="15327" max="15327" width="9.28515625" bestFit="1" customWidth="1"/>
    <col min="15328" max="15328" width="10" customWidth="1"/>
    <col min="15329" max="15329" width="8.7109375" bestFit="1" customWidth="1"/>
    <col min="15330" max="15330" width="7.7109375" customWidth="1"/>
    <col min="15331" max="15331" width="9.42578125" bestFit="1" customWidth="1"/>
    <col min="15332" max="15332" width="9.28515625" bestFit="1" customWidth="1"/>
    <col min="15333" max="15334" width="10.42578125" bestFit="1" customWidth="1"/>
    <col min="15335" max="15335" width="11.140625" bestFit="1" customWidth="1"/>
    <col min="15336" max="15336" width="11" bestFit="1" customWidth="1"/>
    <col min="15337" max="15337" width="10.42578125" bestFit="1" customWidth="1"/>
    <col min="15338" max="15338" width="11.5703125" bestFit="1" customWidth="1"/>
    <col min="15339" max="15339" width="12" bestFit="1" customWidth="1"/>
    <col min="15340" max="15340" width="11.140625" bestFit="1" customWidth="1"/>
    <col min="15341" max="15341" width="9.85546875" bestFit="1" customWidth="1"/>
    <col min="15342" max="15342" width="11.42578125" customWidth="1"/>
    <col min="15343" max="15343" width="5.85546875" bestFit="1" customWidth="1"/>
    <col min="15344" max="15345" width="7.7109375" customWidth="1"/>
    <col min="15565" max="15565" width="13" customWidth="1"/>
    <col min="15566" max="15566" width="15.28515625" bestFit="1" customWidth="1"/>
    <col min="15567" max="15567" width="9.7109375" bestFit="1" customWidth="1"/>
    <col min="15568" max="15568" width="9.7109375" customWidth="1"/>
    <col min="15569" max="15569" width="10.5703125" bestFit="1" customWidth="1"/>
    <col min="15570" max="15570" width="11" bestFit="1" customWidth="1"/>
    <col min="15571" max="15571" width="9.7109375" customWidth="1"/>
    <col min="15572" max="15572" width="10.42578125" bestFit="1" customWidth="1"/>
    <col min="15573" max="15573" width="10.85546875" bestFit="1" customWidth="1"/>
    <col min="15574" max="15574" width="12" bestFit="1" customWidth="1"/>
    <col min="15575" max="15575" width="10.42578125" bestFit="1" customWidth="1"/>
    <col min="15576" max="15576" width="9.28515625" bestFit="1" customWidth="1"/>
    <col min="15577" max="15577" width="8.28515625" bestFit="1" customWidth="1"/>
    <col min="15578" max="15579" width="8.85546875" bestFit="1" customWidth="1"/>
    <col min="15580" max="15580" width="8.7109375" bestFit="1" customWidth="1"/>
    <col min="15581" max="15581" width="10.42578125" bestFit="1" customWidth="1"/>
    <col min="15582" max="15582" width="10" bestFit="1" customWidth="1"/>
    <col min="15583" max="15583" width="9.28515625" bestFit="1" customWidth="1"/>
    <col min="15584" max="15584" width="10" customWidth="1"/>
    <col min="15585" max="15585" width="8.7109375" bestFit="1" customWidth="1"/>
    <col min="15586" max="15586" width="7.7109375" customWidth="1"/>
    <col min="15587" max="15587" width="9.42578125" bestFit="1" customWidth="1"/>
    <col min="15588" max="15588" width="9.28515625" bestFit="1" customWidth="1"/>
    <col min="15589" max="15590" width="10.42578125" bestFit="1" customWidth="1"/>
    <col min="15591" max="15591" width="11.140625" bestFit="1" customWidth="1"/>
    <col min="15592" max="15592" width="11" bestFit="1" customWidth="1"/>
    <col min="15593" max="15593" width="10.42578125" bestFit="1" customWidth="1"/>
    <col min="15594" max="15594" width="11.5703125" bestFit="1" customWidth="1"/>
    <col min="15595" max="15595" width="12" bestFit="1" customWidth="1"/>
    <col min="15596" max="15596" width="11.140625" bestFit="1" customWidth="1"/>
    <col min="15597" max="15597" width="9.85546875" bestFit="1" customWidth="1"/>
    <col min="15598" max="15598" width="11.42578125" customWidth="1"/>
    <col min="15599" max="15599" width="5.85546875" bestFit="1" customWidth="1"/>
    <col min="15600" max="15601" width="7.7109375" customWidth="1"/>
    <col min="15821" max="15821" width="13" customWidth="1"/>
    <col min="15822" max="15822" width="15.28515625" bestFit="1" customWidth="1"/>
    <col min="15823" max="15823" width="9.7109375" bestFit="1" customWidth="1"/>
    <col min="15824" max="15824" width="9.7109375" customWidth="1"/>
    <col min="15825" max="15825" width="10.5703125" bestFit="1" customWidth="1"/>
    <col min="15826" max="15826" width="11" bestFit="1" customWidth="1"/>
    <col min="15827" max="15827" width="9.7109375" customWidth="1"/>
    <col min="15828" max="15828" width="10.42578125" bestFit="1" customWidth="1"/>
    <col min="15829" max="15829" width="10.85546875" bestFit="1" customWidth="1"/>
    <col min="15830" max="15830" width="12" bestFit="1" customWidth="1"/>
    <col min="15831" max="15831" width="10.42578125" bestFit="1" customWidth="1"/>
    <col min="15832" max="15832" width="9.28515625" bestFit="1" customWidth="1"/>
    <col min="15833" max="15833" width="8.28515625" bestFit="1" customWidth="1"/>
    <col min="15834" max="15835" width="8.85546875" bestFit="1" customWidth="1"/>
    <col min="15836" max="15836" width="8.7109375" bestFit="1" customWidth="1"/>
    <col min="15837" max="15837" width="10.42578125" bestFit="1" customWidth="1"/>
    <col min="15838" max="15838" width="10" bestFit="1" customWidth="1"/>
    <col min="15839" max="15839" width="9.28515625" bestFit="1" customWidth="1"/>
    <col min="15840" max="15840" width="10" customWidth="1"/>
    <col min="15841" max="15841" width="8.7109375" bestFit="1" customWidth="1"/>
    <col min="15842" max="15842" width="7.7109375" customWidth="1"/>
    <col min="15843" max="15843" width="9.42578125" bestFit="1" customWidth="1"/>
    <col min="15844" max="15844" width="9.28515625" bestFit="1" customWidth="1"/>
    <col min="15845" max="15846" width="10.42578125" bestFit="1" customWidth="1"/>
    <col min="15847" max="15847" width="11.140625" bestFit="1" customWidth="1"/>
    <col min="15848" max="15848" width="11" bestFit="1" customWidth="1"/>
    <col min="15849" max="15849" width="10.42578125" bestFit="1" customWidth="1"/>
    <col min="15850" max="15850" width="11.5703125" bestFit="1" customWidth="1"/>
    <col min="15851" max="15851" width="12" bestFit="1" customWidth="1"/>
    <col min="15852" max="15852" width="11.140625" bestFit="1" customWidth="1"/>
    <col min="15853" max="15853" width="9.85546875" bestFit="1" customWidth="1"/>
    <col min="15854" max="15854" width="11.42578125" customWidth="1"/>
    <col min="15855" max="15855" width="5.85546875" bestFit="1" customWidth="1"/>
    <col min="15856" max="15857" width="7.7109375" customWidth="1"/>
    <col min="16077" max="16077" width="13" customWidth="1"/>
    <col min="16078" max="16078" width="15.28515625" bestFit="1" customWidth="1"/>
    <col min="16079" max="16079" width="9.7109375" bestFit="1" customWidth="1"/>
    <col min="16080" max="16080" width="9.7109375" customWidth="1"/>
    <col min="16081" max="16081" width="10.5703125" bestFit="1" customWidth="1"/>
    <col min="16082" max="16082" width="11" bestFit="1" customWidth="1"/>
    <col min="16083" max="16083" width="9.7109375" customWidth="1"/>
    <col min="16084" max="16084" width="10.42578125" bestFit="1" customWidth="1"/>
    <col min="16085" max="16085" width="10.85546875" bestFit="1" customWidth="1"/>
    <col min="16086" max="16086" width="12" bestFit="1" customWidth="1"/>
    <col min="16087" max="16087" width="10.42578125" bestFit="1" customWidth="1"/>
    <col min="16088" max="16088" width="9.28515625" bestFit="1" customWidth="1"/>
    <col min="16089" max="16089" width="8.28515625" bestFit="1" customWidth="1"/>
    <col min="16090" max="16091" width="8.85546875" bestFit="1" customWidth="1"/>
    <col min="16092" max="16092" width="8.7109375" bestFit="1" customWidth="1"/>
    <col min="16093" max="16093" width="10.42578125" bestFit="1" customWidth="1"/>
    <col min="16094" max="16094" width="10" bestFit="1" customWidth="1"/>
    <col min="16095" max="16095" width="9.28515625" bestFit="1" customWidth="1"/>
    <col min="16096" max="16096" width="10" customWidth="1"/>
    <col min="16097" max="16097" width="8.7109375" bestFit="1" customWidth="1"/>
    <col min="16098" max="16098" width="7.7109375" customWidth="1"/>
    <col min="16099" max="16099" width="9.42578125" bestFit="1" customWidth="1"/>
    <col min="16100" max="16100" width="9.28515625" bestFit="1" customWidth="1"/>
    <col min="16101" max="16102" width="10.42578125" bestFit="1" customWidth="1"/>
    <col min="16103" max="16103" width="11.140625" bestFit="1" customWidth="1"/>
    <col min="16104" max="16104" width="11" bestFit="1" customWidth="1"/>
    <col min="16105" max="16105" width="10.42578125" bestFit="1" customWidth="1"/>
    <col min="16106" max="16106" width="11.5703125" bestFit="1" customWidth="1"/>
    <col min="16107" max="16107" width="12" bestFit="1" customWidth="1"/>
    <col min="16108" max="16108" width="11.140625" bestFit="1" customWidth="1"/>
    <col min="16109" max="16109" width="9.85546875" bestFit="1" customWidth="1"/>
    <col min="16110" max="16110" width="11.42578125" customWidth="1"/>
    <col min="16111" max="16111" width="5.85546875" bestFit="1" customWidth="1"/>
    <col min="16112" max="16113" width="7.7109375" customWidth="1"/>
  </cols>
  <sheetData>
    <row r="1" spans="1:75" ht="50.1" customHeight="1">
      <c r="B1" s="36" t="str">
        <f>Mov.tot!F1</f>
        <v>SUBVENC. DIPUTACIÓ DE BARCELONA</v>
      </c>
      <c r="C1" s="36" t="str">
        <f>Mov.tot!G1</f>
        <v>SUBVENC. AJUNTAMENT</v>
      </c>
      <c r="D1" s="36" t="str">
        <f>Mov.tot!H1</f>
        <v>SUBVENC. ACOLLIDA GENERALITAT</v>
      </c>
      <c r="E1" s="36" t="str">
        <f>Mov.tot!I1</f>
        <v>SUBVENC. EXTRAESCOLARS GENERALITAT</v>
      </c>
      <c r="F1" s="36" t="str">
        <f>Mov.tot!J1</f>
        <v>SUBVENC. ESCOLES OBERTES GENERALITAT</v>
      </c>
      <c r="G1" s="36" t="str">
        <f>Mov.tot!K1</f>
        <v>QUOTES AMPA</v>
      </c>
      <c r="H1" s="36" t="str">
        <f>Mov.tot!L1</f>
        <v>EXTRAESC. INFANTILS</v>
      </c>
      <c r="I1" s="36" t="str">
        <f>Mov.tot!M1</f>
        <v>PISCINA CANET</v>
      </c>
      <c r="J1" s="36" t="str">
        <f>Mov.tot!N1</f>
        <v>EXTRAESC. ADULTS</v>
      </c>
      <c r="K1" s="36" t="str">
        <f>Mov.tot!O1</f>
        <v>ACOLLIDA MATINAL</v>
      </c>
      <c r="L1" s="36" t="str">
        <f>Mov.tot!P1</f>
        <v>LUDOTECA</v>
      </c>
      <c r="M1" s="36" t="str">
        <f>Mov.tot!Q1</f>
        <v>CASAL SETEMBRE</v>
      </c>
      <c r="N1" s="36" t="str">
        <f>Mov.tot!R1</f>
        <v>CASAL NADAL</v>
      </c>
      <c r="O1" s="36" t="str">
        <f>Mov.tot!S1</f>
        <v>CASAL S. BLANCA</v>
      </c>
      <c r="P1" s="36" t="str">
        <f>Mov.tot!T1</f>
        <v>CASAL JUNY</v>
      </c>
      <c r="Q1" s="36" t="str">
        <f>Mov.tot!U1</f>
        <v>CASTANYADA</v>
      </c>
      <c r="R1" s="36" t="str">
        <f>Mov.tot!V1</f>
        <v>NADAL</v>
      </c>
      <c r="S1" s="36" t="str">
        <f>Mov.tot!W1</f>
        <v>DVD NADAL</v>
      </c>
      <c r="T1" s="36" t="str">
        <f>Mov.tot!X1</f>
        <v>CARNAVAL</v>
      </c>
      <c r="U1" s="36" t="str">
        <f>Mov.tot!Y1</f>
        <v>SANT JORDI</v>
      </c>
      <c r="V1" s="36" t="str">
        <f>Mov.tot!Z1</f>
        <v>FINAL DE CURS</v>
      </c>
      <c r="W1" s="36" t="str">
        <f>Mov.tot!AA1</f>
        <v>BOC'N ROLL</v>
      </c>
      <c r="X1" s="36" t="str">
        <f>Mov.tot!AB1</f>
        <v>XANDALLS</v>
      </c>
      <c r="Y1" s="36" t="str">
        <f>Mov.tot!AC1</f>
        <v>LLIBRES TEXT</v>
      </c>
      <c r="Z1" s="36" t="str">
        <f>Mov.tot!AD1</f>
        <v>CALENDARIS</v>
      </c>
      <c r="AA1" s="36" t="str">
        <f>Mov.tot!AE1</f>
        <v>LOTERIA NADAL</v>
      </c>
      <c r="AB1" s="36" t="str">
        <f>Mov.tot!AF1</f>
        <v>PANERA NADAL</v>
      </c>
      <c r="AC1" s="35" t="str">
        <f>Mov.tot!AG1</f>
        <v>DESCOMPTE SUBVENCIÓ AJUNTAMENT</v>
      </c>
      <c r="AD1" s="35" t="str">
        <f>Mov.tot!AH1</f>
        <v>NÒMINES EXTRAESC. INFANT.</v>
      </c>
      <c r="AE1" s="35" t="str">
        <f>Mov.tot!AI1</f>
        <v>SS IMPOSTOS EXTRAESC. INFANT.</v>
      </c>
      <c r="AF1" s="35" t="str">
        <f>Mov.tot!AJ1</f>
        <v>NÒMINES EXTRAESC. ADULTS</v>
      </c>
      <c r="AG1" s="35" t="str">
        <f>Mov.tot!AK1</f>
        <v>SS IMPOSTOS EXTRAESC. ADULTS</v>
      </c>
      <c r="AH1" s="35" t="str">
        <f>Mov.tot!AL1</f>
        <v>MAT. EXTRAESC.</v>
      </c>
      <c r="AI1" s="35" t="str">
        <f>Mov.tot!AM1</f>
        <v>PISCINA CANET</v>
      </c>
      <c r="AJ1" s="35" t="str">
        <f>Mov.tot!AN1</f>
        <v>NÒMINES ACOLL LUDOT</v>
      </c>
      <c r="AK1" s="35" t="str">
        <f>Mov.tot!AO1</f>
        <v>SS IMPOSTOS ACOLL LUDOT</v>
      </c>
      <c r="AL1" s="35" t="str">
        <f>Mov.tot!AP1</f>
        <v>NÒMINES TEI</v>
      </c>
      <c r="AM1" s="35" t="str">
        <f>Mov.tot!AQ1</f>
        <v>SS IMPOSTOS TEI</v>
      </c>
      <c r="AN1" s="35" t="str">
        <f>Mov.tot!AR1</f>
        <v>MAT. LUDOTECA</v>
      </c>
      <c r="AO1" s="35" t="str">
        <f>Mov.tot!AS1</f>
        <v>CASAL SETEMBRE</v>
      </c>
      <c r="AP1" s="35" t="str">
        <f>Mov.tot!AT1</f>
        <v>CASAL NADAL</v>
      </c>
      <c r="AQ1" s="35" t="str">
        <f>Mov.tot!AU1</f>
        <v>CASAL S. BLANCA</v>
      </c>
      <c r="AR1" s="35" t="str">
        <f>Mov.tot!AV1</f>
        <v>CASAL JUNY</v>
      </c>
      <c r="AS1" s="35" t="str">
        <f>Mov.tot!AW1</f>
        <v>CASTANYADA</v>
      </c>
      <c r="AT1" s="35" t="str">
        <f>Mov.tot!AX1</f>
        <v>NADAL</v>
      </c>
      <c r="AU1" s="35" t="str">
        <f>Mov.tot!AY1</f>
        <v>DVD NADAL</v>
      </c>
      <c r="AV1" s="35" t="str">
        <f>Mov.tot!AZ1</f>
        <v>CARNAVAL</v>
      </c>
      <c r="AW1" s="35" t="str">
        <f>Mov.tot!BA1</f>
        <v>SANT JORDI</v>
      </c>
      <c r="AX1" s="35" t="str">
        <f>Mov.tot!BB1</f>
        <v xml:space="preserve">FINAL DE CURS </v>
      </c>
      <c r="AY1" s="35" t="str">
        <f>Mov.tot!BC1</f>
        <v>BOC'N ROLL</v>
      </c>
      <c r="AZ1" s="35" t="str">
        <f>Mov.tot!BD1</f>
        <v>XANDALLS</v>
      </c>
      <c r="BA1" s="35" t="str">
        <f>Mov.tot!BE1</f>
        <v>CALENDARIS</v>
      </c>
      <c r="BB1" s="35" t="str">
        <f>Mov.tot!BF1</f>
        <v>LOTERIA NADAL</v>
      </c>
      <c r="BC1" s="35" t="str">
        <f>Mov.tot!BG1</f>
        <v>PANERA NADAL</v>
      </c>
      <c r="BD1" s="35" t="str">
        <f>Mov.tot!BH1</f>
        <v>LLIBRES TEXT</v>
      </c>
      <c r="BE1" s="35" t="str">
        <f>Mov.tot!BI1</f>
        <v>BIBLIO SOBRE RODES</v>
      </c>
      <c r="BF1" s="35" t="str">
        <f>Mov.tot!BJ1</f>
        <v>GESTORIA</v>
      </c>
      <c r="BG1" s="35" t="str">
        <f>Mov.tot!BK1</f>
        <v>TAXES</v>
      </c>
      <c r="BH1" s="35" t="str">
        <f>Mov.tot!BL1</f>
        <v>ALTRES INVERSIÓ ESCOLA</v>
      </c>
      <c r="BI1" s="35" t="str">
        <f>Mov.tot!BM1</f>
        <v>PRESSUPOST ASSIGNAT ESCOLA</v>
      </c>
      <c r="BJ1" s="35" t="str">
        <f>Mov.tot!BN1</f>
        <v>COMIS. TRANSF.</v>
      </c>
      <c r="BK1" s="35" t="str">
        <f>Mov.tot!BO1</f>
        <v>COMIS. REBUTS</v>
      </c>
      <c r="BL1" s="35" t="str">
        <f>Mov.tot!BP1</f>
        <v>COMIS. CORREU</v>
      </c>
      <c r="BM1" s="35" t="str">
        <f>Mov.tot!BQ1</f>
        <v>IMPOSTOS SOBRE COMISSIÓ</v>
      </c>
      <c r="BN1" s="35" t="str">
        <f>Mov.tot!BR1</f>
        <v>COMIS. MANT.</v>
      </c>
      <c r="BO1" s="35" t="str">
        <f>Mov.tot!BS1</f>
        <v>QUOTA FAPAC</v>
      </c>
      <c r="BP1" s="35" t="str">
        <f>Mov.tot!BT1</f>
        <v>TELÈFON</v>
      </c>
      <c r="BQ1" s="35" t="str">
        <f>Mov.tot!BU1</f>
        <v>RENTING FOTOC.</v>
      </c>
      <c r="BR1" s="35" t="str">
        <f>Mov.tot!BV1</f>
        <v>MAT. OFICINA</v>
      </c>
      <c r="BS1" s="35" t="str">
        <f>Mov.tot!BW1</f>
        <v>VOLUNT. AdMunt</v>
      </c>
      <c r="BT1" s="35" t="str">
        <f>Mov.tot!BX1</f>
        <v>arenys.org</v>
      </c>
      <c r="BU1" s="35" t="str">
        <f>Mov.tot!BY1</f>
        <v>IMPAGATS</v>
      </c>
      <c r="BV1" s="36" t="str">
        <f>Mov.tot!BZ1</f>
        <v>TOTAL INGRESSOS</v>
      </c>
      <c r="BW1" s="35" t="str">
        <f>Mov.tot!CA1</f>
        <v>TOTAL DESPESES</v>
      </c>
    </row>
    <row r="2" spans="1:75">
      <c r="A2" s="7">
        <v>41518</v>
      </c>
      <c r="B2" s="17">
        <f>Mov.tot!F353</f>
        <v>0</v>
      </c>
      <c r="C2" s="17">
        <f>Mov.tot!G353</f>
        <v>0</v>
      </c>
      <c r="D2" s="17">
        <f>Mov.tot!H353</f>
        <v>0</v>
      </c>
      <c r="E2" s="17">
        <f>Mov.tot!I353</f>
        <v>0</v>
      </c>
      <c r="F2" s="17">
        <f>Mov.tot!J353</f>
        <v>0</v>
      </c>
      <c r="G2" s="17">
        <f>Mov.tot!K353</f>
        <v>6510</v>
      </c>
      <c r="H2" s="17">
        <f>Mov.tot!L353</f>
        <v>0</v>
      </c>
      <c r="I2" s="17">
        <f>Mov.tot!M353</f>
        <v>0</v>
      </c>
      <c r="J2" s="17">
        <f>Mov.tot!N353</f>
        <v>0</v>
      </c>
      <c r="K2" s="17">
        <f>Mov.tot!O353</f>
        <v>554</v>
      </c>
      <c r="L2" s="17">
        <f>Mov.tot!P353</f>
        <v>236</v>
      </c>
      <c r="M2" s="17">
        <f>Mov.tot!Q353</f>
        <v>0</v>
      </c>
      <c r="N2" s="17">
        <f>Mov.tot!R353</f>
        <v>0</v>
      </c>
      <c r="O2" s="17">
        <f>Mov.tot!S353</f>
        <v>0</v>
      </c>
      <c r="P2" s="17">
        <f>Mov.tot!T353</f>
        <v>0</v>
      </c>
      <c r="Q2" s="17">
        <f>Mov.tot!U353</f>
        <v>0</v>
      </c>
      <c r="R2" s="17">
        <f>Mov.tot!V353</f>
        <v>0</v>
      </c>
      <c r="S2" s="17">
        <f>Mov.tot!W353</f>
        <v>0</v>
      </c>
      <c r="T2" s="17">
        <f>Mov.tot!X353</f>
        <v>0</v>
      </c>
      <c r="U2" s="17">
        <f>Mov.tot!Y353</f>
        <v>0</v>
      </c>
      <c r="V2" s="17">
        <f>Mov.tot!Z353</f>
        <v>0</v>
      </c>
      <c r="W2" s="17">
        <f>Mov.tot!AA353</f>
        <v>260.5</v>
      </c>
      <c r="X2" s="17">
        <f>Mov.tot!AB353</f>
        <v>331.50000000000006</v>
      </c>
      <c r="Y2" s="17">
        <f>Mov.tot!AC353</f>
        <v>13583.750000000009</v>
      </c>
      <c r="Z2" s="17">
        <f>Mov.tot!AD353</f>
        <v>0</v>
      </c>
      <c r="AA2" s="17">
        <f>Mov.tot!AE353</f>
        <v>0</v>
      </c>
      <c r="AB2" s="17">
        <f>Mov.tot!AF353</f>
        <v>0</v>
      </c>
      <c r="AC2" s="17">
        <f>Mov.tot!AG353</f>
        <v>0</v>
      </c>
      <c r="AD2" s="17">
        <f>Mov.tot!AH353</f>
        <v>-233.65</v>
      </c>
      <c r="AE2" s="17">
        <f>Mov.tot!AI353</f>
        <v>-105.86328625706759</v>
      </c>
      <c r="AF2" s="17">
        <f>Mov.tot!AJ353</f>
        <v>0</v>
      </c>
      <c r="AG2" s="17">
        <f>Mov.tot!AK353</f>
        <v>0</v>
      </c>
      <c r="AH2" s="17">
        <f>Mov.tot!AL353</f>
        <v>0</v>
      </c>
      <c r="AI2" s="17">
        <f>Mov.tot!AM353</f>
        <v>0</v>
      </c>
      <c r="AJ2" s="17">
        <f>Mov.tot!AN353</f>
        <v>-542.82023839999999</v>
      </c>
      <c r="AK2" s="17">
        <f>Mov.tot!AO353</f>
        <v>-213.41636007598945</v>
      </c>
      <c r="AL2" s="17">
        <f>Mov.tot!AP353</f>
        <v>-275.8697616</v>
      </c>
      <c r="AM2" s="17">
        <f>Mov.tot!AQ353</f>
        <v>-142.57035366694291</v>
      </c>
      <c r="AN2" s="17">
        <f>Mov.tot!AR353</f>
        <v>0</v>
      </c>
      <c r="AO2" s="17">
        <f>Mov.tot!AS353</f>
        <v>0</v>
      </c>
      <c r="AP2" s="17">
        <f>Mov.tot!AT353</f>
        <v>0</v>
      </c>
      <c r="AQ2" s="17">
        <f>Mov.tot!AU353</f>
        <v>0</v>
      </c>
      <c r="AR2" s="17">
        <f>Mov.tot!AV353</f>
        <v>0</v>
      </c>
      <c r="AS2" s="17">
        <f>Mov.tot!AW353</f>
        <v>0</v>
      </c>
      <c r="AT2" s="17">
        <f>Mov.tot!AX353</f>
        <v>0</v>
      </c>
      <c r="AU2" s="17">
        <f>Mov.tot!AY353</f>
        <v>0</v>
      </c>
      <c r="AV2" s="17">
        <f>Mov.tot!AZ353</f>
        <v>0</v>
      </c>
      <c r="AW2" s="17">
        <f>Mov.tot!BA353</f>
        <v>0</v>
      </c>
      <c r="AX2" s="17">
        <f>Mov.tot!BB353</f>
        <v>0</v>
      </c>
      <c r="AY2" s="17">
        <f>Mov.tot!BC353</f>
        <v>0</v>
      </c>
      <c r="AZ2" s="17">
        <f>Mov.tot!BD353</f>
        <v>0</v>
      </c>
      <c r="BA2" s="17">
        <f>Mov.tot!BE353</f>
        <v>0</v>
      </c>
      <c r="BB2" s="17">
        <f>Mov.tot!BF353</f>
        <v>0</v>
      </c>
      <c r="BC2" s="17">
        <f>Mov.tot!BG353</f>
        <v>0</v>
      </c>
      <c r="BD2" s="17">
        <f>Mov.tot!BH353</f>
        <v>-55.48</v>
      </c>
      <c r="BE2" s="17">
        <f>Mov.tot!BI353</f>
        <v>0</v>
      </c>
      <c r="BF2" s="17">
        <f>Mov.tot!BJ353</f>
        <v>-72.599999999999994</v>
      </c>
      <c r="BG2" s="17">
        <f>Mov.tot!BK353</f>
        <v>0</v>
      </c>
      <c r="BH2" s="17">
        <f>Mov.tot!BL353</f>
        <v>0</v>
      </c>
      <c r="BI2" s="17">
        <f>Mov.tot!BM353</f>
        <v>0</v>
      </c>
      <c r="BJ2" s="17">
        <f>Mov.tot!BN353</f>
        <v>0</v>
      </c>
      <c r="BK2" s="17">
        <f>Mov.tot!BO353</f>
        <v>-15.440000000000001</v>
      </c>
      <c r="BL2" s="17">
        <f>Mov.tot!BP353</f>
        <v>0</v>
      </c>
      <c r="BM2" s="17">
        <f>Mov.tot!BQ353</f>
        <v>-1.95</v>
      </c>
      <c r="BN2" s="17">
        <f>Mov.tot!BR353</f>
        <v>0</v>
      </c>
      <c r="BO2" s="17">
        <f>Mov.tot!BS353</f>
        <v>0</v>
      </c>
      <c r="BP2" s="17">
        <f>Mov.tot!BT353</f>
        <v>-25.4</v>
      </c>
      <c r="BQ2" s="17">
        <f>Mov.tot!BU353</f>
        <v>0</v>
      </c>
      <c r="BR2" s="17">
        <f>Mov.tot!BV353</f>
        <v>-35.6</v>
      </c>
      <c r="BS2" s="17">
        <f>Mov.tot!BW353</f>
        <v>0</v>
      </c>
      <c r="BT2" s="17">
        <f>Mov.tot!BX353</f>
        <v>0</v>
      </c>
      <c r="BU2" s="17">
        <f>Mov.tot!BY353</f>
        <v>0</v>
      </c>
      <c r="BV2" s="17">
        <f>Mov.tot!BZ353</f>
        <v>21475.750000000007</v>
      </c>
      <c r="BW2" s="17">
        <f>Mov.tot!CA353</f>
        <v>-1720.6599999999999</v>
      </c>
    </row>
    <row r="3" spans="1:75">
      <c r="A3" s="7">
        <v>41548</v>
      </c>
      <c r="B3" s="17">
        <f>Mov.tot!F422</f>
        <v>0</v>
      </c>
      <c r="C3" s="17">
        <f>Mov.tot!G422</f>
        <v>0</v>
      </c>
      <c r="D3" s="17">
        <f>Mov.tot!H422</f>
        <v>0</v>
      </c>
      <c r="E3" s="17">
        <f>Mov.tot!I422</f>
        <v>0</v>
      </c>
      <c r="F3" s="17">
        <f>Mov.tot!J422</f>
        <v>0</v>
      </c>
      <c r="G3" s="17">
        <f>Mov.tot!K422</f>
        <v>150</v>
      </c>
      <c r="H3" s="17">
        <f>Mov.tot!L422</f>
        <v>1656</v>
      </c>
      <c r="I3" s="17">
        <f>Mov.tot!M422</f>
        <v>1250</v>
      </c>
      <c r="J3" s="17">
        <f>Mov.tot!N422</f>
        <v>60</v>
      </c>
      <c r="K3" s="17">
        <f>Mov.tot!O422</f>
        <v>1202</v>
      </c>
      <c r="L3" s="17">
        <f>Mov.tot!P422</f>
        <v>430</v>
      </c>
      <c r="M3" s="17">
        <f>Mov.tot!Q422</f>
        <v>0</v>
      </c>
      <c r="N3" s="17">
        <f>Mov.tot!R422</f>
        <v>0</v>
      </c>
      <c r="O3" s="17">
        <f>Mov.tot!S422</f>
        <v>0</v>
      </c>
      <c r="P3" s="17">
        <f>Mov.tot!T422</f>
        <v>0</v>
      </c>
      <c r="Q3" s="17">
        <f>Mov.tot!U422</f>
        <v>0</v>
      </c>
      <c r="R3" s="17">
        <f>Mov.tot!V422</f>
        <v>0</v>
      </c>
      <c r="S3" s="17">
        <f>Mov.tot!W422</f>
        <v>0</v>
      </c>
      <c r="T3" s="17">
        <f>Mov.tot!X422</f>
        <v>0</v>
      </c>
      <c r="U3" s="17">
        <f>Mov.tot!Y422</f>
        <v>0</v>
      </c>
      <c r="V3" s="17">
        <f>Mov.tot!Z422</f>
        <v>0</v>
      </c>
      <c r="W3" s="17">
        <f>Mov.tot!AA422</f>
        <v>4.5</v>
      </c>
      <c r="X3" s="17">
        <f>Mov.tot!AB422</f>
        <v>20.7</v>
      </c>
      <c r="Y3" s="17">
        <f>Mov.tot!AC422</f>
        <v>53.7</v>
      </c>
      <c r="Z3" s="17">
        <f>Mov.tot!AD422</f>
        <v>0</v>
      </c>
      <c r="AA3" s="17">
        <f>Mov.tot!AE422</f>
        <v>0</v>
      </c>
      <c r="AB3" s="17">
        <f>Mov.tot!AF422</f>
        <v>0</v>
      </c>
      <c r="AC3" s="17">
        <f>Mov.tot!AG422</f>
        <v>0</v>
      </c>
      <c r="AD3" s="17">
        <f>Mov.tot!AH422</f>
        <v>-808.62999999999988</v>
      </c>
      <c r="AE3" s="17">
        <f>Mov.tot!AI422</f>
        <v>-372.19010869007508</v>
      </c>
      <c r="AF3" s="17">
        <f>Mov.tot!AJ422</f>
        <v>0</v>
      </c>
      <c r="AG3" s="17">
        <f>Mov.tot!AK422</f>
        <v>0</v>
      </c>
      <c r="AH3" s="17">
        <f>Mov.tot!AL422</f>
        <v>0</v>
      </c>
      <c r="AI3" s="17">
        <f>Mov.tot!AM422</f>
        <v>-1154</v>
      </c>
      <c r="AJ3" s="17">
        <f>Mov.tot!AN422</f>
        <v>-715.83680000000004</v>
      </c>
      <c r="AK3" s="17">
        <f>Mov.tot!AO422</f>
        <v>-359.50991366194052</v>
      </c>
      <c r="AL3" s="17">
        <f>Mov.tot!AP422</f>
        <v>-526.54319999999996</v>
      </c>
      <c r="AM3" s="17">
        <f>Mov.tot!AQ422</f>
        <v>-255.59997764798439</v>
      </c>
      <c r="AN3" s="17">
        <f>Mov.tot!AR422</f>
        <v>0</v>
      </c>
      <c r="AO3" s="17">
        <f>Mov.tot!AS422</f>
        <v>0</v>
      </c>
      <c r="AP3" s="17">
        <f>Mov.tot!AT422</f>
        <v>0</v>
      </c>
      <c r="AQ3" s="17">
        <f>Mov.tot!AU422</f>
        <v>0</v>
      </c>
      <c r="AR3" s="17">
        <f>Mov.tot!AV422</f>
        <v>0</v>
      </c>
      <c r="AS3" s="17">
        <f>Mov.tot!AW422</f>
        <v>-4</v>
      </c>
      <c r="AT3" s="17">
        <f>Mov.tot!AX422</f>
        <v>0</v>
      </c>
      <c r="AU3" s="17">
        <f>Mov.tot!AY422</f>
        <v>0</v>
      </c>
      <c r="AV3" s="17">
        <f>Mov.tot!AZ422</f>
        <v>0</v>
      </c>
      <c r="AW3" s="17">
        <f>Mov.tot!BA422</f>
        <v>0</v>
      </c>
      <c r="AX3" s="17">
        <f>Mov.tot!BB422</f>
        <v>0</v>
      </c>
      <c r="AY3" s="17">
        <f>Mov.tot!BC422</f>
        <v>0</v>
      </c>
      <c r="AZ3" s="17">
        <f>Mov.tot!BD422</f>
        <v>0</v>
      </c>
      <c r="BA3" s="17">
        <f>Mov.tot!BE422</f>
        <v>0</v>
      </c>
      <c r="BB3" s="17">
        <f>Mov.tot!BF422</f>
        <v>0</v>
      </c>
      <c r="BC3" s="17">
        <f>Mov.tot!BG422</f>
        <v>0</v>
      </c>
      <c r="BD3" s="17">
        <f>Mov.tot!BH422</f>
        <v>-3313.54</v>
      </c>
      <c r="BE3" s="17">
        <f>Mov.tot!BI422</f>
        <v>0</v>
      </c>
      <c r="BF3" s="17">
        <f>Mov.tot!BJ422</f>
        <v>-145.19999999999999</v>
      </c>
      <c r="BG3" s="17">
        <f>Mov.tot!BK422</f>
        <v>0</v>
      </c>
      <c r="BH3" s="17">
        <f>Mov.tot!BL422</f>
        <v>0</v>
      </c>
      <c r="BI3" s="17">
        <f>Mov.tot!BM422</f>
        <v>0</v>
      </c>
      <c r="BJ3" s="17">
        <f>Mov.tot!BN422</f>
        <v>-0.75</v>
      </c>
      <c r="BK3" s="17">
        <f>Mov.tot!BO422</f>
        <v>-33.6</v>
      </c>
      <c r="BL3" s="17">
        <f>Mov.tot!BP422</f>
        <v>-0.36999999999999988</v>
      </c>
      <c r="BM3" s="17">
        <f>Mov.tot!BQ422</f>
        <v>-7.1399999999999988</v>
      </c>
      <c r="BN3" s="17">
        <f>Mov.tot!BR422</f>
        <v>0</v>
      </c>
      <c r="BO3" s="17">
        <f>Mov.tot!BS422</f>
        <v>0</v>
      </c>
      <c r="BP3" s="17">
        <f>Mov.tot!BT422</f>
        <v>-36.6</v>
      </c>
      <c r="BQ3" s="17">
        <f>Mov.tot!BU422</f>
        <v>-667.92</v>
      </c>
      <c r="BR3" s="17">
        <f>Mov.tot!BV422</f>
        <v>-30.3</v>
      </c>
      <c r="BS3" s="17">
        <f>Mov.tot!BW422</f>
        <v>-60</v>
      </c>
      <c r="BT3" s="17">
        <f>Mov.tot!BX422</f>
        <v>0</v>
      </c>
      <c r="BU3" s="17">
        <f>Mov.tot!BY422</f>
        <v>-21.43</v>
      </c>
      <c r="BV3" s="17">
        <f>Mov.tot!BZ422</f>
        <v>4826.8999999999996</v>
      </c>
      <c r="BW3" s="17">
        <f>Mov.tot!CA422</f>
        <v>-8491.73</v>
      </c>
    </row>
    <row r="4" spans="1:75">
      <c r="A4" s="7">
        <v>41579</v>
      </c>
      <c r="B4" s="17">
        <f>Mov.tot!F495</f>
        <v>0</v>
      </c>
      <c r="C4" s="17">
        <f>Mov.tot!G495</f>
        <v>0</v>
      </c>
      <c r="D4" s="17">
        <f>Mov.tot!H495</f>
        <v>0</v>
      </c>
      <c r="E4" s="17">
        <f>Mov.tot!I495</f>
        <v>0</v>
      </c>
      <c r="F4" s="17">
        <f>Mov.tot!J495</f>
        <v>0</v>
      </c>
      <c r="G4" s="17">
        <f>Mov.tot!K495</f>
        <v>0</v>
      </c>
      <c r="H4" s="17">
        <f>Mov.tot!L495</f>
        <v>1917</v>
      </c>
      <c r="I4" s="17">
        <f>Mov.tot!M495</f>
        <v>0</v>
      </c>
      <c r="J4" s="17">
        <f>Mov.tot!N495</f>
        <v>190</v>
      </c>
      <c r="K4" s="17">
        <f>Mov.tot!O495</f>
        <v>1215</v>
      </c>
      <c r="L4" s="17">
        <f>Mov.tot!P495</f>
        <v>542</v>
      </c>
      <c r="M4" s="17">
        <f>Mov.tot!Q495</f>
        <v>0</v>
      </c>
      <c r="N4" s="17">
        <f>Mov.tot!R495</f>
        <v>0</v>
      </c>
      <c r="O4" s="17">
        <f>Mov.tot!S495</f>
        <v>0</v>
      </c>
      <c r="P4" s="17">
        <f>Mov.tot!T495</f>
        <v>0</v>
      </c>
      <c r="Q4" s="17">
        <f>Mov.tot!U495</f>
        <v>0</v>
      </c>
      <c r="R4" s="17">
        <f>Mov.tot!V495</f>
        <v>0</v>
      </c>
      <c r="S4" s="17">
        <f>Mov.tot!W495</f>
        <v>0</v>
      </c>
      <c r="T4" s="17">
        <f>Mov.tot!X495</f>
        <v>0</v>
      </c>
      <c r="U4" s="17">
        <f>Mov.tot!Y495</f>
        <v>0</v>
      </c>
      <c r="V4" s="17">
        <f>Mov.tot!Z495</f>
        <v>0</v>
      </c>
      <c r="W4" s="17">
        <f>Mov.tot!AA495</f>
        <v>9</v>
      </c>
      <c r="X4" s="17">
        <f>Mov.tot!AB495</f>
        <v>17.2</v>
      </c>
      <c r="Y4" s="17">
        <f>Mov.tot!AC495</f>
        <v>15.15</v>
      </c>
      <c r="Z4" s="17">
        <f>Mov.tot!AD495</f>
        <v>0</v>
      </c>
      <c r="AA4" s="17">
        <f>Mov.tot!AE495</f>
        <v>332.5</v>
      </c>
      <c r="AB4" s="17">
        <f>Mov.tot!AF495</f>
        <v>0</v>
      </c>
      <c r="AC4" s="17">
        <f>Mov.tot!AG495</f>
        <v>0</v>
      </c>
      <c r="AD4" s="17">
        <f>Mov.tot!AH495</f>
        <v>-915.28</v>
      </c>
      <c r="AE4" s="17">
        <f>Mov.tot!AI495</f>
        <v>-397.40006520800574</v>
      </c>
      <c r="AF4" s="17">
        <f>Mov.tot!AJ495</f>
        <v>0</v>
      </c>
      <c r="AG4" s="17">
        <f>Mov.tot!AK495</f>
        <v>0</v>
      </c>
      <c r="AH4" s="17">
        <f>Mov.tot!AL495</f>
        <v>0</v>
      </c>
      <c r="AI4" s="17">
        <f>Mov.tot!AM495</f>
        <v>0</v>
      </c>
      <c r="AJ4" s="17">
        <f>Mov.tot!AN495</f>
        <v>-715.83680000000004</v>
      </c>
      <c r="AK4" s="17">
        <f>Mov.tot!AO495</f>
        <v>-319.12573200039094</v>
      </c>
      <c r="AL4" s="17">
        <f>Mov.tot!AP495</f>
        <v>-526.54319999999996</v>
      </c>
      <c r="AM4" s="17">
        <f>Mov.tot!AQ495</f>
        <v>-228.65420279160315</v>
      </c>
      <c r="AN4" s="17">
        <f>Mov.tot!AR495</f>
        <v>0</v>
      </c>
      <c r="AO4" s="17">
        <f>Mov.tot!AS495</f>
        <v>0</v>
      </c>
      <c r="AP4" s="17">
        <f>Mov.tot!AT495</f>
        <v>0</v>
      </c>
      <c r="AQ4" s="17">
        <f>Mov.tot!AU495</f>
        <v>0</v>
      </c>
      <c r="AR4" s="17">
        <f>Mov.tot!AV495</f>
        <v>0</v>
      </c>
      <c r="AS4" s="17">
        <f>Mov.tot!AW495</f>
        <v>0</v>
      </c>
      <c r="AT4" s="17">
        <f>Mov.tot!AX495</f>
        <v>0</v>
      </c>
      <c r="AU4" s="17">
        <f>Mov.tot!AY495</f>
        <v>0</v>
      </c>
      <c r="AV4" s="17">
        <f>Mov.tot!AZ495</f>
        <v>0</v>
      </c>
      <c r="AW4" s="17">
        <f>Mov.tot!BA495</f>
        <v>0</v>
      </c>
      <c r="AX4" s="17">
        <f>Mov.tot!BB495</f>
        <v>0</v>
      </c>
      <c r="AY4" s="17">
        <f>Mov.tot!BC495</f>
        <v>0</v>
      </c>
      <c r="AZ4" s="17">
        <f>Mov.tot!BD495</f>
        <v>0</v>
      </c>
      <c r="BA4" s="17">
        <f>Mov.tot!BE495</f>
        <v>0</v>
      </c>
      <c r="BB4" s="17">
        <f>Mov.tot!BF495</f>
        <v>0</v>
      </c>
      <c r="BC4" s="17">
        <f>Mov.tot!BG495</f>
        <v>0</v>
      </c>
      <c r="BD4" s="17">
        <f>Mov.tot!BH495</f>
        <v>-2288.2399999999998</v>
      </c>
      <c r="BE4" s="17">
        <f>Mov.tot!BI495</f>
        <v>0</v>
      </c>
      <c r="BF4" s="17">
        <f>Mov.tot!BJ495</f>
        <v>-145.19999999999999</v>
      </c>
      <c r="BG4" s="17">
        <f>Mov.tot!BK495</f>
        <v>-12</v>
      </c>
      <c r="BH4" s="17">
        <f>Mov.tot!BL495</f>
        <v>0</v>
      </c>
      <c r="BI4" s="17">
        <f>Mov.tot!BM495</f>
        <v>0</v>
      </c>
      <c r="BJ4" s="17">
        <f>Mov.tot!BN495</f>
        <v>-0.25</v>
      </c>
      <c r="BK4" s="17">
        <f>Mov.tot!BO495</f>
        <v>-34.75</v>
      </c>
      <c r="BL4" s="17">
        <f>Mov.tot!BP495</f>
        <v>-1.1099999999999994</v>
      </c>
      <c r="BM4" s="17">
        <f>Mov.tot!BQ495</f>
        <v>-7.5299999999999949</v>
      </c>
      <c r="BN4" s="17">
        <f>Mov.tot!BR495</f>
        <v>0</v>
      </c>
      <c r="BO4" s="17">
        <f>Mov.tot!BS495</f>
        <v>-262.02</v>
      </c>
      <c r="BP4" s="17">
        <f>Mov.tot!BT495</f>
        <v>-20.82</v>
      </c>
      <c r="BQ4" s="17">
        <f>Mov.tot!BU495</f>
        <v>0</v>
      </c>
      <c r="BR4" s="17">
        <f>Mov.tot!BV495</f>
        <v>-58.25</v>
      </c>
      <c r="BS4" s="17">
        <f>Mov.tot!BW495</f>
        <v>0</v>
      </c>
      <c r="BT4" s="17">
        <f>Mov.tot!BX495</f>
        <v>0</v>
      </c>
      <c r="BU4" s="17">
        <f>Mov.tot!BY495</f>
        <v>-82</v>
      </c>
      <c r="BV4" s="17">
        <f>Mov.tot!BZ495</f>
        <v>4237.8500000000004</v>
      </c>
      <c r="BW4" s="17">
        <f>Mov.tot!CA495</f>
        <v>-5933.0099999999984</v>
      </c>
    </row>
    <row r="5" spans="1:75">
      <c r="A5" s="7">
        <v>41609</v>
      </c>
      <c r="B5" s="17">
        <f>Mov.tot!F595</f>
        <v>0</v>
      </c>
      <c r="C5" s="17">
        <f>Mov.tot!G595</f>
        <v>0</v>
      </c>
      <c r="D5" s="17">
        <f>Mov.tot!H595</f>
        <v>0</v>
      </c>
      <c r="E5" s="17">
        <f>Mov.tot!I595</f>
        <v>0</v>
      </c>
      <c r="F5" s="17">
        <f>Mov.tot!J595</f>
        <v>0</v>
      </c>
      <c r="G5" s="17">
        <f>Mov.tot!K595</f>
        <v>0</v>
      </c>
      <c r="H5" s="17">
        <f>Mov.tot!L595</f>
        <v>1908</v>
      </c>
      <c r="I5" s="17">
        <f>Mov.tot!M595</f>
        <v>0</v>
      </c>
      <c r="J5" s="17">
        <f>Mov.tot!N595</f>
        <v>0</v>
      </c>
      <c r="K5" s="17">
        <f>Mov.tot!O595</f>
        <v>1149</v>
      </c>
      <c r="L5" s="17">
        <f>Mov.tot!P595</f>
        <v>468</v>
      </c>
      <c r="M5" s="17">
        <f>Mov.tot!Q595</f>
        <v>0</v>
      </c>
      <c r="N5" s="17">
        <f>Mov.tot!R595</f>
        <v>0</v>
      </c>
      <c r="O5" s="17">
        <f>Mov.tot!S595</f>
        <v>0</v>
      </c>
      <c r="P5" s="17">
        <f>Mov.tot!T595</f>
        <v>0</v>
      </c>
      <c r="Q5" s="17">
        <f>Mov.tot!U595</f>
        <v>0</v>
      </c>
      <c r="R5" s="17">
        <f>Mov.tot!V595</f>
        <v>0</v>
      </c>
      <c r="S5" s="17">
        <f>Mov.tot!W595</f>
        <v>0</v>
      </c>
      <c r="T5" s="17">
        <f>Mov.tot!X595</f>
        <v>0</v>
      </c>
      <c r="U5" s="17">
        <f>Mov.tot!Y595</f>
        <v>0</v>
      </c>
      <c r="V5" s="17">
        <f>Mov.tot!Z595</f>
        <v>0</v>
      </c>
      <c r="W5" s="17">
        <f>Mov.tot!AA595</f>
        <v>27</v>
      </c>
      <c r="X5" s="17">
        <f>Mov.tot!AB595</f>
        <v>0</v>
      </c>
      <c r="Y5" s="17">
        <f>Mov.tot!AC595</f>
        <v>0</v>
      </c>
      <c r="Z5" s="17">
        <f>Mov.tot!AD595</f>
        <v>0</v>
      </c>
      <c r="AA5" s="17">
        <f>Mov.tot!AE595</f>
        <v>1130</v>
      </c>
      <c r="AB5" s="17">
        <f>Mov.tot!AF595</f>
        <v>200</v>
      </c>
      <c r="AC5" s="17">
        <f>Mov.tot!AG595</f>
        <v>0</v>
      </c>
      <c r="AD5" s="17">
        <f>Mov.tot!AH595</f>
        <v>-938.62</v>
      </c>
      <c r="AE5" s="17">
        <f>Mov.tot!AI595</f>
        <v>-407.38209167610626</v>
      </c>
      <c r="AF5" s="17">
        <f>Mov.tot!AJ595</f>
        <v>0</v>
      </c>
      <c r="AG5" s="17">
        <f>Mov.tot!AK595</f>
        <v>0</v>
      </c>
      <c r="AH5" s="17">
        <f>Mov.tot!AL595</f>
        <v>-59.79</v>
      </c>
      <c r="AI5" s="17">
        <f>Mov.tot!AM595</f>
        <v>0</v>
      </c>
      <c r="AJ5" s="17">
        <f>Mov.tot!AN595</f>
        <v>-723.33680000000004</v>
      </c>
      <c r="AK5" s="17">
        <f>Mov.tot!AO595</f>
        <v>-319.26437066300105</v>
      </c>
      <c r="AL5" s="17">
        <f>Mov.tot!AP595</f>
        <v>-526.54319999999996</v>
      </c>
      <c r="AM5" s="17">
        <f>Mov.tot!AQ595</f>
        <v>-228.7535376608927</v>
      </c>
      <c r="AN5" s="17">
        <f>Mov.tot!AR595</f>
        <v>-17.649999999999999</v>
      </c>
      <c r="AO5" s="17">
        <f>Mov.tot!AS595</f>
        <v>0</v>
      </c>
      <c r="AP5" s="17">
        <f>Mov.tot!AT595</f>
        <v>0</v>
      </c>
      <c r="AQ5" s="17">
        <f>Mov.tot!AU595</f>
        <v>0</v>
      </c>
      <c r="AR5" s="17">
        <f>Mov.tot!AV595</f>
        <v>0</v>
      </c>
      <c r="AS5" s="17">
        <f>Mov.tot!AW595</f>
        <v>0</v>
      </c>
      <c r="AT5" s="17">
        <f>Mov.tot!AX595</f>
        <v>0</v>
      </c>
      <c r="AU5" s="17">
        <f>Mov.tot!AY595</f>
        <v>0</v>
      </c>
      <c r="AV5" s="17">
        <f>Mov.tot!AZ595</f>
        <v>0</v>
      </c>
      <c r="AW5" s="17">
        <f>Mov.tot!BA595</f>
        <v>0</v>
      </c>
      <c r="AX5" s="17">
        <f>Mov.tot!BB595</f>
        <v>0</v>
      </c>
      <c r="AY5" s="17">
        <f>Mov.tot!BC595</f>
        <v>0</v>
      </c>
      <c r="AZ5" s="17">
        <f>Mov.tot!BD595</f>
        <v>0</v>
      </c>
      <c r="BA5" s="17">
        <f>Mov.tot!BE595</f>
        <v>0</v>
      </c>
      <c r="BB5" s="17">
        <f>Mov.tot!BF595</f>
        <v>-1204.3599999999999</v>
      </c>
      <c r="BC5" s="17">
        <f>Mov.tot!BG595</f>
        <v>0</v>
      </c>
      <c r="BD5" s="17">
        <f>Mov.tot!BH595</f>
        <v>-1964.69</v>
      </c>
      <c r="BE5" s="17">
        <f>Mov.tot!BI595</f>
        <v>0</v>
      </c>
      <c r="BF5" s="17">
        <f>Mov.tot!BJ595</f>
        <v>-145.19999999999999</v>
      </c>
      <c r="BG5" s="17">
        <f>Mov.tot!BK595</f>
        <v>0</v>
      </c>
      <c r="BH5" s="17">
        <f>Mov.tot!BL595</f>
        <v>-312.86</v>
      </c>
      <c r="BI5" s="17">
        <f>Mov.tot!BM595</f>
        <v>0</v>
      </c>
      <c r="BJ5" s="17">
        <f>Mov.tot!BN595</f>
        <v>-0.25</v>
      </c>
      <c r="BK5" s="17">
        <f>Mov.tot!BO595</f>
        <v>-29.5</v>
      </c>
      <c r="BL5" s="17">
        <f>Mov.tot!BP595</f>
        <v>-0.73999999999999988</v>
      </c>
      <c r="BM5" s="17">
        <f>Mov.tot!BQ595</f>
        <v>-6.3500000000000005</v>
      </c>
      <c r="BN5" s="17">
        <f>Mov.tot!BR595</f>
        <v>0</v>
      </c>
      <c r="BO5" s="17">
        <f>Mov.tot!BS595</f>
        <v>0</v>
      </c>
      <c r="BP5" s="17">
        <f>Mov.tot!BT595</f>
        <v>-16.27</v>
      </c>
      <c r="BQ5" s="17">
        <f>Mov.tot!BU595</f>
        <v>0</v>
      </c>
      <c r="BR5" s="17">
        <f>Mov.tot!BV595</f>
        <v>-3</v>
      </c>
      <c r="BS5" s="17">
        <f>Mov.tot!BW595</f>
        <v>0</v>
      </c>
      <c r="BT5" s="17">
        <f>Mov.tot!BX595</f>
        <v>0</v>
      </c>
      <c r="BU5" s="17">
        <f>Mov.tot!BY595</f>
        <v>-62</v>
      </c>
      <c r="BV5" s="17">
        <f>Mov.tot!BZ595</f>
        <v>4882</v>
      </c>
      <c r="BW5" s="17">
        <f>Mov.tot!CA595</f>
        <v>-6904.5599999999995</v>
      </c>
    </row>
    <row r="6" spans="1:75">
      <c r="A6" s="7">
        <v>41640</v>
      </c>
      <c r="B6" s="17">
        <f>Mov.tot!F685</f>
        <v>0</v>
      </c>
      <c r="C6" s="17">
        <f>Mov.tot!G685</f>
        <v>0</v>
      </c>
      <c r="D6" s="17">
        <f>Mov.tot!H685</f>
        <v>0</v>
      </c>
      <c r="E6" s="17">
        <f>Mov.tot!I685</f>
        <v>0</v>
      </c>
      <c r="F6" s="17">
        <f>Mov.tot!J685</f>
        <v>0</v>
      </c>
      <c r="G6" s="17">
        <f>Mov.tot!K685</f>
        <v>0</v>
      </c>
      <c r="H6" s="17">
        <f>Mov.tot!L685</f>
        <v>1818</v>
      </c>
      <c r="I6" s="17">
        <f>Mov.tot!M685</f>
        <v>1200</v>
      </c>
      <c r="J6" s="17">
        <f>Mov.tot!N685</f>
        <v>70</v>
      </c>
      <c r="K6" s="17">
        <f>Mov.tot!O685</f>
        <v>1236</v>
      </c>
      <c r="L6" s="17">
        <f>Mov.tot!P685</f>
        <v>437</v>
      </c>
      <c r="M6" s="17">
        <f>Mov.tot!Q685</f>
        <v>0</v>
      </c>
      <c r="N6" s="17">
        <f>Mov.tot!R685</f>
        <v>0</v>
      </c>
      <c r="O6" s="17">
        <f>Mov.tot!S685</f>
        <v>0</v>
      </c>
      <c r="P6" s="17">
        <f>Mov.tot!T685</f>
        <v>0</v>
      </c>
      <c r="Q6" s="17">
        <f>Mov.tot!U685</f>
        <v>0</v>
      </c>
      <c r="R6" s="17">
        <f>Mov.tot!V685</f>
        <v>0</v>
      </c>
      <c r="S6" s="17">
        <f>Mov.tot!W685</f>
        <v>108</v>
      </c>
      <c r="T6" s="17">
        <f>Mov.tot!X685</f>
        <v>0</v>
      </c>
      <c r="U6" s="17">
        <f>Mov.tot!Y685</f>
        <v>0</v>
      </c>
      <c r="V6" s="17">
        <f>Mov.tot!Z685</f>
        <v>0</v>
      </c>
      <c r="W6" s="17">
        <f>Mov.tot!AA685</f>
        <v>0</v>
      </c>
      <c r="X6" s="17">
        <f>Mov.tot!AB685</f>
        <v>0</v>
      </c>
      <c r="Y6" s="17">
        <f>Mov.tot!AC685</f>
        <v>44.45</v>
      </c>
      <c r="Z6" s="17">
        <f>Mov.tot!AD685</f>
        <v>0</v>
      </c>
      <c r="AA6" s="17">
        <f>Mov.tot!AE685</f>
        <v>1200</v>
      </c>
      <c r="AB6" s="17">
        <f>Mov.tot!AF685</f>
        <v>0</v>
      </c>
      <c r="AC6" s="17">
        <f>Mov.tot!AG685</f>
        <v>0</v>
      </c>
      <c r="AD6" s="17">
        <f>Mov.tot!AH685</f>
        <v>-938.62</v>
      </c>
      <c r="AE6" s="17">
        <f>Mov.tot!AI685</f>
        <v>-578.91536699466678</v>
      </c>
      <c r="AF6" s="17">
        <f>Mov.tot!AJ685</f>
        <v>0</v>
      </c>
      <c r="AG6" s="17">
        <f>Mov.tot!AK685</f>
        <v>0</v>
      </c>
      <c r="AH6" s="17">
        <f>Mov.tot!AL685</f>
        <v>0</v>
      </c>
      <c r="AI6" s="17">
        <f>Mov.tot!AM685</f>
        <v>0</v>
      </c>
      <c r="AJ6" s="17">
        <f>Mov.tot!AN685</f>
        <v>-715.83680000000004</v>
      </c>
      <c r="AK6" s="17">
        <f>Mov.tot!AO685</f>
        <v>-461.31205143609236</v>
      </c>
      <c r="AL6" s="17">
        <f>Mov.tot!AP685</f>
        <v>-526.54319999999996</v>
      </c>
      <c r="AM6" s="17">
        <f>Mov.tot!AQ685</f>
        <v>-330.53258156924085</v>
      </c>
      <c r="AN6" s="17">
        <f>Mov.tot!AR685</f>
        <v>0</v>
      </c>
      <c r="AO6" s="17">
        <f>Mov.tot!AS685</f>
        <v>0</v>
      </c>
      <c r="AP6" s="17">
        <f>Mov.tot!AT685</f>
        <v>0</v>
      </c>
      <c r="AQ6" s="17">
        <f>Mov.tot!AU685</f>
        <v>0</v>
      </c>
      <c r="AR6" s="17">
        <f>Mov.tot!AV685</f>
        <v>0</v>
      </c>
      <c r="AS6" s="17">
        <f>Mov.tot!AW685</f>
        <v>0</v>
      </c>
      <c r="AT6" s="17">
        <f>Mov.tot!AX685</f>
        <v>0</v>
      </c>
      <c r="AU6" s="17">
        <f>Mov.tot!AY685</f>
        <v>0</v>
      </c>
      <c r="AV6" s="17">
        <f>Mov.tot!AZ685</f>
        <v>0</v>
      </c>
      <c r="AW6" s="17">
        <f>Mov.tot!BA685</f>
        <v>0</v>
      </c>
      <c r="AX6" s="17">
        <f>Mov.tot!BB685</f>
        <v>0</v>
      </c>
      <c r="AY6" s="17">
        <f>Mov.tot!BC685</f>
        <v>0</v>
      </c>
      <c r="AZ6" s="17">
        <f>Mov.tot!BD685</f>
        <v>0</v>
      </c>
      <c r="BA6" s="17">
        <f>Mov.tot!BE685</f>
        <v>0</v>
      </c>
      <c r="BB6" s="17">
        <f>Mov.tot!BF685</f>
        <v>-436</v>
      </c>
      <c r="BC6" s="17">
        <f>Mov.tot!BG685</f>
        <v>0</v>
      </c>
      <c r="BD6" s="17">
        <f>Mov.tot!BH685</f>
        <v>-4417.2</v>
      </c>
      <c r="BE6" s="17">
        <f>Mov.tot!BI685</f>
        <v>0</v>
      </c>
      <c r="BF6" s="17">
        <f>Mov.tot!BJ685</f>
        <v>-145.19999999999999</v>
      </c>
      <c r="BG6" s="17">
        <f>Mov.tot!BK685</f>
        <v>0</v>
      </c>
      <c r="BH6" s="17">
        <f>Mov.tot!BL685</f>
        <v>0</v>
      </c>
      <c r="BI6" s="17">
        <f>Mov.tot!BM685</f>
        <v>0</v>
      </c>
      <c r="BJ6" s="17">
        <f>Mov.tot!BN685</f>
        <v>-0.5</v>
      </c>
      <c r="BK6" s="17">
        <f>Mov.tot!BO685</f>
        <v>-17.5</v>
      </c>
      <c r="BL6" s="17">
        <f>Mov.tot!BP685</f>
        <v>1.1099999999999999</v>
      </c>
      <c r="BM6" s="17">
        <f>Mov.tot!BQ685</f>
        <v>-3.4300000000000006</v>
      </c>
      <c r="BN6" s="17">
        <f>Mov.tot!BR685</f>
        <v>0</v>
      </c>
      <c r="BO6" s="17">
        <f>Mov.tot!BS685</f>
        <v>0</v>
      </c>
      <c r="BP6" s="17">
        <f>Mov.tot!BT685</f>
        <v>-9.25</v>
      </c>
      <c r="BQ6" s="17">
        <f>Mov.tot!BU685</f>
        <v>-667.92</v>
      </c>
      <c r="BR6" s="17">
        <f>Mov.tot!BV685</f>
        <v>-50</v>
      </c>
      <c r="BS6" s="17">
        <f>Mov.tot!BW685</f>
        <v>-60</v>
      </c>
      <c r="BT6" s="17">
        <f>Mov.tot!BX685</f>
        <v>0</v>
      </c>
      <c r="BU6" s="17">
        <f>Mov.tot!BY685</f>
        <v>104</v>
      </c>
      <c r="BV6" s="17">
        <f>Mov.tot!BZ685</f>
        <v>6113.45</v>
      </c>
      <c r="BW6" s="17">
        <f>Mov.tot!CA685</f>
        <v>-9357.65</v>
      </c>
    </row>
    <row r="7" spans="1:75">
      <c r="A7" s="7">
        <v>41671</v>
      </c>
      <c r="B7" s="17">
        <f>Mov.tot!F736</f>
        <v>0</v>
      </c>
      <c r="C7" s="17">
        <f>Mov.tot!G736</f>
        <v>0</v>
      </c>
      <c r="D7" s="17">
        <f>Mov.tot!H736</f>
        <v>0</v>
      </c>
      <c r="E7" s="17">
        <f>Mov.tot!I736</f>
        <v>0</v>
      </c>
      <c r="F7" s="17">
        <f>Mov.tot!J736</f>
        <v>0</v>
      </c>
      <c r="G7" s="17">
        <f>Mov.tot!K736</f>
        <v>0</v>
      </c>
      <c r="H7" s="17">
        <f>Mov.tot!L736</f>
        <v>1764</v>
      </c>
      <c r="I7" s="17">
        <f>Mov.tot!M736</f>
        <v>0</v>
      </c>
      <c r="J7" s="17">
        <f>Mov.tot!N736</f>
        <v>0</v>
      </c>
      <c r="K7" s="17">
        <f>Mov.tot!O736</f>
        <v>1028</v>
      </c>
      <c r="L7" s="17">
        <f>Mov.tot!P736</f>
        <v>415</v>
      </c>
      <c r="M7" s="17">
        <f>Mov.tot!Q736</f>
        <v>0</v>
      </c>
      <c r="N7" s="17">
        <f>Mov.tot!R736</f>
        <v>0</v>
      </c>
      <c r="O7" s="17">
        <f>Mov.tot!S736</f>
        <v>0</v>
      </c>
      <c r="P7" s="17">
        <f>Mov.tot!T736</f>
        <v>0</v>
      </c>
      <c r="Q7" s="17">
        <f>Mov.tot!U736</f>
        <v>0</v>
      </c>
      <c r="R7" s="17">
        <f>Mov.tot!V736</f>
        <v>0</v>
      </c>
      <c r="S7" s="17">
        <f>Mov.tot!W736</f>
        <v>16</v>
      </c>
      <c r="T7" s="17">
        <f>Mov.tot!X736</f>
        <v>0</v>
      </c>
      <c r="U7" s="17">
        <f>Mov.tot!Y736</f>
        <v>0</v>
      </c>
      <c r="V7" s="17">
        <f>Mov.tot!Z736</f>
        <v>0</v>
      </c>
      <c r="W7" s="17">
        <f>Mov.tot!AA736</f>
        <v>4</v>
      </c>
      <c r="X7" s="17">
        <f>Mov.tot!AB736</f>
        <v>8.5</v>
      </c>
      <c r="Y7" s="17">
        <f>Mov.tot!AC736</f>
        <v>0</v>
      </c>
      <c r="Z7" s="17">
        <f>Mov.tot!AD736</f>
        <v>0</v>
      </c>
      <c r="AA7" s="17">
        <f>Mov.tot!AE736</f>
        <v>0</v>
      </c>
      <c r="AB7" s="17">
        <f>Mov.tot!AF736</f>
        <v>0</v>
      </c>
      <c r="AC7" s="17">
        <f>Mov.tot!AG736</f>
        <v>0</v>
      </c>
      <c r="AD7" s="17">
        <f>Mov.tot!AH736</f>
        <v>-911.22</v>
      </c>
      <c r="AE7" s="17">
        <f>Mov.tot!AI736</f>
        <v>-227.67498380605051</v>
      </c>
      <c r="AF7" s="17">
        <f>Mov.tot!AJ736</f>
        <v>0</v>
      </c>
      <c r="AG7" s="17">
        <f>Mov.tot!AK736</f>
        <v>0</v>
      </c>
      <c r="AH7" s="17">
        <f>Mov.tot!AL736</f>
        <v>0</v>
      </c>
      <c r="AI7" s="17">
        <f>Mov.tot!AM736</f>
        <v>-1082.28</v>
      </c>
      <c r="AJ7" s="17">
        <f>Mov.tot!AN736</f>
        <v>-857.8768</v>
      </c>
      <c r="AK7" s="17">
        <f>Mov.tot!AO736</f>
        <v>-205.58297409875095</v>
      </c>
      <c r="AL7" s="17">
        <f>Mov.tot!AP736</f>
        <v>-526.54319999999996</v>
      </c>
      <c r="AM7" s="17">
        <f>Mov.tot!AQ736</f>
        <v>-125.40204209519851</v>
      </c>
      <c r="AN7" s="17">
        <f>Mov.tot!AR736</f>
        <v>0</v>
      </c>
      <c r="AO7" s="17">
        <f>Mov.tot!AS736</f>
        <v>0</v>
      </c>
      <c r="AP7" s="17">
        <f>Mov.tot!AT736</f>
        <v>0</v>
      </c>
      <c r="AQ7" s="17">
        <f>Mov.tot!AU736</f>
        <v>0</v>
      </c>
      <c r="AR7" s="17">
        <f>Mov.tot!AV736</f>
        <v>0</v>
      </c>
      <c r="AS7" s="17">
        <f>Mov.tot!AW736</f>
        <v>0</v>
      </c>
      <c r="AT7" s="17">
        <f>Mov.tot!AX736</f>
        <v>0</v>
      </c>
      <c r="AU7" s="17">
        <f>Mov.tot!AY736</f>
        <v>-85.37</v>
      </c>
      <c r="AV7" s="17">
        <f>Mov.tot!AZ736</f>
        <v>0</v>
      </c>
      <c r="AW7" s="17">
        <f>Mov.tot!BA736</f>
        <v>0</v>
      </c>
      <c r="AX7" s="17">
        <f>Mov.tot!BB736</f>
        <v>0</v>
      </c>
      <c r="AY7" s="17">
        <f>Mov.tot!BC736</f>
        <v>0</v>
      </c>
      <c r="AZ7" s="17">
        <f>Mov.tot!BD736</f>
        <v>0</v>
      </c>
      <c r="BA7" s="17">
        <f>Mov.tot!BE736</f>
        <v>0</v>
      </c>
      <c r="BB7" s="17">
        <f>Mov.tot!BF736</f>
        <v>0</v>
      </c>
      <c r="BC7" s="17">
        <f>Mov.tot!BG736</f>
        <v>0</v>
      </c>
      <c r="BD7" s="17">
        <f>Mov.tot!BH736</f>
        <v>0</v>
      </c>
      <c r="BE7" s="17">
        <f>Mov.tot!BI736</f>
        <v>0</v>
      </c>
      <c r="BF7" s="17">
        <f>Mov.tot!BJ736</f>
        <v>-229.9</v>
      </c>
      <c r="BG7" s="17">
        <f>Mov.tot!BK736</f>
        <v>0</v>
      </c>
      <c r="BH7" s="17">
        <f>Mov.tot!BL736</f>
        <v>0</v>
      </c>
      <c r="BI7" s="17">
        <f>Mov.tot!BM736</f>
        <v>-290.95</v>
      </c>
      <c r="BJ7" s="17">
        <f>Mov.tot!BN736</f>
        <v>-1.25</v>
      </c>
      <c r="BK7" s="17">
        <f>Mov.tot!BO736</f>
        <v>-34.25</v>
      </c>
      <c r="BL7" s="17">
        <f>Mov.tot!BP736</f>
        <v>-1.48</v>
      </c>
      <c r="BM7" s="17">
        <f>Mov.tot!BQ736</f>
        <v>-7.5</v>
      </c>
      <c r="BN7" s="17">
        <f>Mov.tot!BR736</f>
        <v>0</v>
      </c>
      <c r="BO7" s="17">
        <f>Mov.tot!BS736</f>
        <v>0</v>
      </c>
      <c r="BP7" s="17">
        <f>Mov.tot!BT736</f>
        <v>-17.32</v>
      </c>
      <c r="BQ7" s="17">
        <f>Mov.tot!BU736</f>
        <v>0</v>
      </c>
      <c r="BR7" s="17">
        <f>Mov.tot!BV736</f>
        <v>-494.87</v>
      </c>
      <c r="BS7" s="17">
        <f>Mov.tot!BW736</f>
        <v>0</v>
      </c>
      <c r="BT7" s="17">
        <f>Mov.tot!BX736</f>
        <v>0</v>
      </c>
      <c r="BU7" s="17">
        <f>Mov.tot!BY736</f>
        <v>-90</v>
      </c>
      <c r="BV7" s="17">
        <f>Mov.tot!BZ736</f>
        <v>3235.5</v>
      </c>
      <c r="BW7" s="17">
        <f>Mov.tot!CA736</f>
        <v>-5099.4699999999984</v>
      </c>
    </row>
    <row r="8" spans="1:75">
      <c r="A8" s="7">
        <v>41699</v>
      </c>
      <c r="B8" s="17">
        <f>Mov.tot!F812</f>
        <v>0</v>
      </c>
      <c r="C8" s="17">
        <f>Mov.tot!G812</f>
        <v>0</v>
      </c>
      <c r="D8" s="17">
        <f>Mov.tot!H812</f>
        <v>0</v>
      </c>
      <c r="E8" s="17">
        <f>Mov.tot!I812</f>
        <v>0</v>
      </c>
      <c r="F8" s="17">
        <f>Mov.tot!J812</f>
        <v>0</v>
      </c>
      <c r="G8" s="17">
        <f>Mov.tot!K812</f>
        <v>30</v>
      </c>
      <c r="H8" s="17">
        <f>Mov.tot!L812</f>
        <v>1710</v>
      </c>
      <c r="I8" s="17">
        <f>Mov.tot!M812</f>
        <v>0</v>
      </c>
      <c r="J8" s="17">
        <f>Mov.tot!N812</f>
        <v>0</v>
      </c>
      <c r="K8" s="17">
        <f>Mov.tot!O812</f>
        <v>1091</v>
      </c>
      <c r="L8" s="17">
        <f>Mov.tot!P812</f>
        <v>370</v>
      </c>
      <c r="M8" s="17">
        <f>Mov.tot!Q812</f>
        <v>0</v>
      </c>
      <c r="N8" s="17">
        <f>Mov.tot!R812</f>
        <v>0</v>
      </c>
      <c r="O8" s="17">
        <f>Mov.tot!S812</f>
        <v>0</v>
      </c>
      <c r="P8" s="17">
        <f>Mov.tot!T812</f>
        <v>0</v>
      </c>
      <c r="Q8" s="17">
        <f>Mov.tot!U812</f>
        <v>0</v>
      </c>
      <c r="R8" s="17">
        <f>Mov.tot!V812</f>
        <v>0</v>
      </c>
      <c r="S8" s="17">
        <f>Mov.tot!W812</f>
        <v>8</v>
      </c>
      <c r="T8" s="17">
        <f>Mov.tot!X812</f>
        <v>0</v>
      </c>
      <c r="U8" s="17">
        <f>Mov.tot!Y812</f>
        <v>0</v>
      </c>
      <c r="V8" s="17">
        <f>Mov.tot!Z812</f>
        <v>0</v>
      </c>
      <c r="W8" s="17">
        <f>Mov.tot!AA812</f>
        <v>0</v>
      </c>
      <c r="X8" s="17">
        <f>Mov.tot!AB812</f>
        <v>0</v>
      </c>
      <c r="Y8" s="17">
        <f>Mov.tot!AC812</f>
        <v>0</v>
      </c>
      <c r="Z8" s="17">
        <f>Mov.tot!AD812</f>
        <v>0</v>
      </c>
      <c r="AA8" s="17">
        <f>Mov.tot!AE812</f>
        <v>0</v>
      </c>
      <c r="AB8" s="17">
        <f>Mov.tot!AF812</f>
        <v>0</v>
      </c>
      <c r="AC8" s="17">
        <f>Mov.tot!AG812</f>
        <v>0</v>
      </c>
      <c r="AD8" s="17">
        <f>Mov.tot!AH812</f>
        <v>-925.29000000000008</v>
      </c>
      <c r="AE8" s="17">
        <f>Mov.tot!AI812</f>
        <v>-404.09881545053997</v>
      </c>
      <c r="AF8" s="17">
        <f>Mov.tot!AJ812</f>
        <v>0</v>
      </c>
      <c r="AG8" s="17">
        <f>Mov.tot!AK812</f>
        <v>0</v>
      </c>
      <c r="AH8" s="17">
        <f>Mov.tot!AL812</f>
        <v>0</v>
      </c>
      <c r="AI8" s="17">
        <f>Mov.tot!AM812</f>
        <v>0</v>
      </c>
      <c r="AJ8" s="17">
        <f>Mov.tot!AN812</f>
        <v>-726.05680000000007</v>
      </c>
      <c r="AK8" s="17">
        <f>Mov.tot!AO812</f>
        <v>-316.69127493963373</v>
      </c>
      <c r="AL8" s="17">
        <f>Mov.tot!AP812</f>
        <v>-526.54319999999996</v>
      </c>
      <c r="AM8" s="17">
        <f>Mov.tot!AQ812</f>
        <v>-226.90990960982629</v>
      </c>
      <c r="AN8" s="17">
        <f>Mov.tot!AR812</f>
        <v>-78.739999999999995</v>
      </c>
      <c r="AO8" s="17">
        <f>Mov.tot!AS812</f>
        <v>0</v>
      </c>
      <c r="AP8" s="17">
        <f>Mov.tot!AT812</f>
        <v>0</v>
      </c>
      <c r="AQ8" s="17">
        <f>Mov.tot!AU812</f>
        <v>0</v>
      </c>
      <c r="AR8" s="17">
        <f>Mov.tot!AV812</f>
        <v>0</v>
      </c>
      <c r="AS8" s="17">
        <f>Mov.tot!AW812</f>
        <v>0</v>
      </c>
      <c r="AT8" s="17">
        <f>Mov.tot!AX812</f>
        <v>0</v>
      </c>
      <c r="AU8" s="17">
        <f>Mov.tot!AY812</f>
        <v>-27.41</v>
      </c>
      <c r="AV8" s="17">
        <f>Mov.tot!AZ812</f>
        <v>0</v>
      </c>
      <c r="AW8" s="17">
        <f>Mov.tot!BA812</f>
        <v>0</v>
      </c>
      <c r="AX8" s="17">
        <f>Mov.tot!BB812</f>
        <v>0</v>
      </c>
      <c r="AY8" s="17">
        <f>Mov.tot!BC812</f>
        <v>0</v>
      </c>
      <c r="AZ8" s="17">
        <f>Mov.tot!BD812</f>
        <v>0</v>
      </c>
      <c r="BA8" s="17">
        <f>Mov.tot!BE812</f>
        <v>0</v>
      </c>
      <c r="BB8" s="17">
        <f>Mov.tot!BF812</f>
        <v>-172</v>
      </c>
      <c r="BC8" s="17">
        <f>Mov.tot!BG812</f>
        <v>0</v>
      </c>
      <c r="BD8" s="17">
        <f>Mov.tot!BH812</f>
        <v>0</v>
      </c>
      <c r="BE8" s="17">
        <f>Mov.tot!BI812</f>
        <v>0</v>
      </c>
      <c r="BF8" s="17">
        <f>Mov.tot!BJ812</f>
        <v>-157.30000000000001</v>
      </c>
      <c r="BG8" s="17">
        <f>Mov.tot!BK812</f>
        <v>0</v>
      </c>
      <c r="BH8" s="17">
        <f>Mov.tot!BL812</f>
        <v>0</v>
      </c>
      <c r="BI8" s="17">
        <f>Mov.tot!BM812</f>
        <v>-726.04999999999984</v>
      </c>
      <c r="BJ8" s="17">
        <f>Mov.tot!BN812</f>
        <v>-0.5</v>
      </c>
      <c r="BK8" s="17">
        <f>Mov.tot!BO812</f>
        <v>-13.25</v>
      </c>
      <c r="BL8" s="17">
        <f>Mov.tot!BP812</f>
        <v>1.1100000000000003</v>
      </c>
      <c r="BM8" s="17">
        <f>Mov.tot!BQ812</f>
        <v>-2.5300000000000011</v>
      </c>
      <c r="BN8" s="17">
        <f>Mov.tot!BR812</f>
        <v>0</v>
      </c>
      <c r="BO8" s="17">
        <f>Mov.tot!BS812</f>
        <v>0</v>
      </c>
      <c r="BP8" s="17">
        <f>Mov.tot!BT812</f>
        <v>-9.81</v>
      </c>
      <c r="BQ8" s="17">
        <f>Mov.tot!BU812</f>
        <v>0</v>
      </c>
      <c r="BR8" s="17">
        <f>Mov.tot!BV812</f>
        <v>0</v>
      </c>
      <c r="BS8" s="17">
        <f>Mov.tot!BW812</f>
        <v>0</v>
      </c>
      <c r="BT8" s="17">
        <f>Mov.tot!BX812</f>
        <v>0</v>
      </c>
      <c r="BU8" s="17">
        <f>Mov.tot!BY812</f>
        <v>52</v>
      </c>
      <c r="BV8" s="17">
        <f>Mov.tot!BZ812</f>
        <v>3209</v>
      </c>
      <c r="BW8" s="17">
        <f>Mov.tot!CA812</f>
        <v>-4312.0700000000006</v>
      </c>
    </row>
    <row r="9" spans="1:75">
      <c r="A9" s="7">
        <v>41730</v>
      </c>
      <c r="B9" s="17">
        <f>Mov.tot!F887</f>
        <v>0</v>
      </c>
      <c r="C9" s="17">
        <f>Mov.tot!G887</f>
        <v>1110.52</v>
      </c>
      <c r="D9" s="17">
        <f>Mov.tot!H887</f>
        <v>0</v>
      </c>
      <c r="E9" s="17">
        <f>Mov.tot!I887</f>
        <v>0</v>
      </c>
      <c r="F9" s="17">
        <f>Mov.tot!J887</f>
        <v>0</v>
      </c>
      <c r="G9" s="17">
        <f>Mov.tot!K887</f>
        <v>60</v>
      </c>
      <c r="H9" s="17">
        <f>Mov.tot!L887</f>
        <v>1620</v>
      </c>
      <c r="I9" s="17">
        <f>Mov.tot!M887</f>
        <v>1095</v>
      </c>
      <c r="J9" s="17">
        <f>Mov.tot!N887</f>
        <v>60</v>
      </c>
      <c r="K9" s="17">
        <f>Mov.tot!O887</f>
        <v>1125</v>
      </c>
      <c r="L9" s="17">
        <f>Mov.tot!P887</f>
        <v>416</v>
      </c>
      <c r="M9" s="17">
        <f>Mov.tot!Q887</f>
        <v>0</v>
      </c>
      <c r="N9" s="17">
        <f>Mov.tot!R887</f>
        <v>0</v>
      </c>
      <c r="O9" s="17">
        <f>Mov.tot!S887</f>
        <v>0</v>
      </c>
      <c r="P9" s="17">
        <f>Mov.tot!T887</f>
        <v>0</v>
      </c>
      <c r="Q9" s="17">
        <f>Mov.tot!U887</f>
        <v>0</v>
      </c>
      <c r="R9" s="17">
        <f>Mov.tot!V887</f>
        <v>0</v>
      </c>
      <c r="S9" s="17">
        <f>Mov.tot!W887</f>
        <v>8</v>
      </c>
      <c r="T9" s="17">
        <f>Mov.tot!X887</f>
        <v>0</v>
      </c>
      <c r="U9" s="17">
        <f>Mov.tot!Y887</f>
        <v>8.1999999999999993</v>
      </c>
      <c r="V9" s="17">
        <f>Mov.tot!Z887</f>
        <v>0</v>
      </c>
      <c r="W9" s="17">
        <f>Mov.tot!AA887</f>
        <v>4.5</v>
      </c>
      <c r="X9" s="17">
        <f>Mov.tot!AB887</f>
        <v>0</v>
      </c>
      <c r="Y9" s="17">
        <f>Mov.tot!AC887</f>
        <v>0</v>
      </c>
      <c r="Z9" s="17">
        <f>Mov.tot!AD887</f>
        <v>0</v>
      </c>
      <c r="AA9" s="17">
        <f>Mov.tot!AE887</f>
        <v>0</v>
      </c>
      <c r="AB9" s="17">
        <f>Mov.tot!AF887</f>
        <v>0</v>
      </c>
      <c r="AC9" s="17">
        <f>Mov.tot!AG887</f>
        <v>0</v>
      </c>
      <c r="AD9" s="17">
        <f>Mov.tot!AH887</f>
        <v>-938.62</v>
      </c>
      <c r="AE9" s="17">
        <f>Mov.tot!AI887</f>
        <v>-587.21536699466685</v>
      </c>
      <c r="AF9" s="17">
        <f>Mov.tot!AJ887</f>
        <v>0</v>
      </c>
      <c r="AG9" s="17">
        <f>Mov.tot!AK887</f>
        <v>0</v>
      </c>
      <c r="AH9" s="17">
        <f>Mov.tot!AL887</f>
        <v>-37.1</v>
      </c>
      <c r="AI9" s="17">
        <f>Mov.tot!AM887</f>
        <v>0</v>
      </c>
      <c r="AJ9" s="17">
        <f>Mov.tot!AN887</f>
        <v>-715.83680000000004</v>
      </c>
      <c r="AK9" s="17">
        <f>Mov.tot!AO887</f>
        <v>-471.92205143609237</v>
      </c>
      <c r="AL9" s="17">
        <f>Mov.tot!AP887</f>
        <v>-526.54319999999996</v>
      </c>
      <c r="AM9" s="17">
        <f>Mov.tot!AQ887</f>
        <v>-331.95258156924081</v>
      </c>
      <c r="AN9" s="17">
        <f>Mov.tot!AR887</f>
        <v>0</v>
      </c>
      <c r="AO9" s="17">
        <f>Mov.tot!AS887</f>
        <v>0</v>
      </c>
      <c r="AP9" s="17">
        <f>Mov.tot!AT887</f>
        <v>0</v>
      </c>
      <c r="AQ9" s="17">
        <f>Mov.tot!AU887</f>
        <v>0</v>
      </c>
      <c r="AR9" s="17">
        <f>Mov.tot!AV887</f>
        <v>0</v>
      </c>
      <c r="AS9" s="17">
        <f>Mov.tot!AW887</f>
        <v>0</v>
      </c>
      <c r="AT9" s="17">
        <f>Mov.tot!AX887</f>
        <v>0</v>
      </c>
      <c r="AU9" s="17">
        <f>Mov.tot!AY887</f>
        <v>0</v>
      </c>
      <c r="AV9" s="17">
        <f>Mov.tot!AZ887</f>
        <v>0</v>
      </c>
      <c r="AW9" s="17">
        <f>Mov.tot!BA887</f>
        <v>-224.7</v>
      </c>
      <c r="AX9" s="17">
        <f>Mov.tot!BB887</f>
        <v>0</v>
      </c>
      <c r="AY9" s="17">
        <f>Mov.tot!BC887</f>
        <v>0</v>
      </c>
      <c r="AZ9" s="17">
        <f>Mov.tot!BD887</f>
        <v>0</v>
      </c>
      <c r="BA9" s="17">
        <f>Mov.tot!BE887</f>
        <v>0</v>
      </c>
      <c r="BB9" s="17">
        <f>Mov.tot!BF887</f>
        <v>0</v>
      </c>
      <c r="BC9" s="17">
        <f>Mov.tot!BG887</f>
        <v>0</v>
      </c>
      <c r="BD9" s="17">
        <f>Mov.tot!BH887</f>
        <v>0</v>
      </c>
      <c r="BE9" s="17">
        <f>Mov.tot!BI887</f>
        <v>0</v>
      </c>
      <c r="BF9" s="17">
        <f>Mov.tot!BJ887</f>
        <v>-145.19999999999999</v>
      </c>
      <c r="BG9" s="17">
        <f>Mov.tot!BK887</f>
        <v>0</v>
      </c>
      <c r="BH9" s="17">
        <f>Mov.tot!BL887</f>
        <v>0</v>
      </c>
      <c r="BI9" s="17">
        <f>Mov.tot!BM887</f>
        <v>-892.78</v>
      </c>
      <c r="BJ9" s="17">
        <f>Mov.tot!BN887</f>
        <v>-0.5</v>
      </c>
      <c r="BK9" s="17">
        <f>Mov.tot!BO887</f>
        <v>-28</v>
      </c>
      <c r="BL9" s="17">
        <f>Mov.tot!BP887</f>
        <v>-0.36999999999999944</v>
      </c>
      <c r="BM9" s="17">
        <f>Mov.tot!BQ887</f>
        <v>-5.96</v>
      </c>
      <c r="BN9" s="17">
        <f>Mov.tot!BR887</f>
        <v>0</v>
      </c>
      <c r="BO9" s="17">
        <f>Mov.tot!BS887</f>
        <v>0</v>
      </c>
      <c r="BP9" s="17">
        <f>Mov.tot!BT887</f>
        <v>-14.74</v>
      </c>
      <c r="BQ9" s="17">
        <f>Mov.tot!BU887</f>
        <v>0</v>
      </c>
      <c r="BR9" s="17">
        <f>Mov.tot!BV887</f>
        <v>0</v>
      </c>
      <c r="BS9" s="17">
        <f>Mov.tot!BW887</f>
        <v>0</v>
      </c>
      <c r="BT9" s="17">
        <f>Mov.tot!BX887</f>
        <v>0</v>
      </c>
      <c r="BU9" s="17">
        <f>Mov.tot!BY887</f>
        <v>54</v>
      </c>
      <c r="BV9" s="17">
        <f>Mov.tot!BZ887</f>
        <v>5507.22</v>
      </c>
      <c r="BW9" s="17">
        <f>Mov.tot!CA887</f>
        <v>-4921.4399999999996</v>
      </c>
    </row>
    <row r="10" spans="1:75">
      <c r="A10" s="7">
        <v>41760</v>
      </c>
      <c r="B10" s="17">
        <f>Mov.tot!F957</f>
        <v>0</v>
      </c>
      <c r="C10" s="17">
        <f>Mov.tot!G957</f>
        <v>0</v>
      </c>
      <c r="D10" s="17">
        <f>Mov.tot!H957</f>
        <v>0</v>
      </c>
      <c r="E10" s="17">
        <f>Mov.tot!I957</f>
        <v>0</v>
      </c>
      <c r="F10" s="17">
        <f>Mov.tot!J957</f>
        <v>0</v>
      </c>
      <c r="G10" s="17">
        <f>Mov.tot!K957</f>
        <v>0</v>
      </c>
      <c r="H10" s="17">
        <f>Mov.tot!L957</f>
        <v>1584</v>
      </c>
      <c r="I10" s="17">
        <f>Mov.tot!M957</f>
        <v>0</v>
      </c>
      <c r="J10" s="17">
        <f>Mov.tot!N957</f>
        <v>0</v>
      </c>
      <c r="K10" s="17">
        <f>Mov.tot!O957</f>
        <v>1122</v>
      </c>
      <c r="L10" s="17">
        <f>Mov.tot!P957</f>
        <v>368</v>
      </c>
      <c r="M10" s="17">
        <f>Mov.tot!Q957</f>
        <v>0</v>
      </c>
      <c r="N10" s="17">
        <f>Mov.tot!R957</f>
        <v>0</v>
      </c>
      <c r="O10" s="17">
        <f>Mov.tot!S957</f>
        <v>0</v>
      </c>
      <c r="P10" s="17">
        <f>Mov.tot!T957</f>
        <v>0</v>
      </c>
      <c r="Q10" s="17">
        <f>Mov.tot!U957</f>
        <v>0</v>
      </c>
      <c r="R10" s="17">
        <f>Mov.tot!V957</f>
        <v>0</v>
      </c>
      <c r="S10" s="17">
        <f>Mov.tot!W957</f>
        <v>12</v>
      </c>
      <c r="T10" s="17">
        <f>Mov.tot!X957</f>
        <v>0</v>
      </c>
      <c r="U10" s="17">
        <f>Mov.tot!Y957</f>
        <v>553.79999999999995</v>
      </c>
      <c r="V10" s="17">
        <f>Mov.tot!Z957</f>
        <v>0</v>
      </c>
      <c r="W10" s="17">
        <f>Mov.tot!AA957</f>
        <v>0</v>
      </c>
      <c r="X10" s="17">
        <f>Mov.tot!AB957</f>
        <v>15.6</v>
      </c>
      <c r="Y10" s="17">
        <f>Mov.tot!AC957</f>
        <v>0</v>
      </c>
      <c r="Z10" s="17">
        <f>Mov.tot!AD957</f>
        <v>0</v>
      </c>
      <c r="AA10" s="17">
        <f>Mov.tot!AE957</f>
        <v>0</v>
      </c>
      <c r="AB10" s="17">
        <f>Mov.tot!AF957</f>
        <v>0</v>
      </c>
      <c r="AC10" s="17">
        <f>Mov.tot!AG957</f>
        <v>-1013.0500000000001</v>
      </c>
      <c r="AD10" s="17">
        <f>Mov.tot!AH957</f>
        <v>-938.62</v>
      </c>
      <c r="AE10" s="17">
        <f>Mov.tot!AI957</f>
        <v>-404.49536699466682</v>
      </c>
      <c r="AF10" s="17">
        <f>Mov.tot!AJ957</f>
        <v>0</v>
      </c>
      <c r="AG10" s="17">
        <f>Mov.tot!AK957</f>
        <v>0</v>
      </c>
      <c r="AH10" s="17">
        <f>Mov.tot!AL957</f>
        <v>0</v>
      </c>
      <c r="AI10" s="17">
        <f>Mov.tot!AM957</f>
        <v>-1035</v>
      </c>
      <c r="AJ10" s="17">
        <f>Mov.tot!AN957</f>
        <v>-715.83680000000004</v>
      </c>
      <c r="AK10" s="17">
        <f>Mov.tot!AO957</f>
        <v>-317.00205143609236</v>
      </c>
      <c r="AL10" s="17">
        <f>Mov.tot!AP957</f>
        <v>-526.54319999999996</v>
      </c>
      <c r="AM10" s="17">
        <f>Mov.tot!AQ957</f>
        <v>-227.13258156924081</v>
      </c>
      <c r="AN10" s="17">
        <f>Mov.tot!AR957</f>
        <v>0</v>
      </c>
      <c r="AO10" s="17">
        <f>Mov.tot!AS957</f>
        <v>0</v>
      </c>
      <c r="AP10" s="17">
        <f>Mov.tot!AT957</f>
        <v>0</v>
      </c>
      <c r="AQ10" s="17">
        <f>Mov.tot!AU957</f>
        <v>0</v>
      </c>
      <c r="AR10" s="17">
        <f>Mov.tot!AV957</f>
        <v>0</v>
      </c>
      <c r="AS10" s="17">
        <f>Mov.tot!AW957</f>
        <v>0</v>
      </c>
      <c r="AT10" s="17">
        <f>Mov.tot!AX957</f>
        <v>0</v>
      </c>
      <c r="AU10" s="17">
        <f>Mov.tot!AY957</f>
        <v>0</v>
      </c>
      <c r="AV10" s="17">
        <f>Mov.tot!AZ957</f>
        <v>0</v>
      </c>
      <c r="AW10" s="17">
        <f>Mov.tot!BA957</f>
        <v>0</v>
      </c>
      <c r="AX10" s="17">
        <f>Mov.tot!BB957</f>
        <v>0</v>
      </c>
      <c r="AY10" s="17">
        <f>Mov.tot!BC957</f>
        <v>0</v>
      </c>
      <c r="AZ10" s="17">
        <f>Mov.tot!BD957</f>
        <v>0</v>
      </c>
      <c r="BA10" s="17">
        <f>Mov.tot!BE957</f>
        <v>0</v>
      </c>
      <c r="BB10" s="17">
        <f>Mov.tot!BF957</f>
        <v>0</v>
      </c>
      <c r="BC10" s="17">
        <f>Mov.tot!BG957</f>
        <v>0</v>
      </c>
      <c r="BD10" s="17">
        <f>Mov.tot!BH957</f>
        <v>0</v>
      </c>
      <c r="BE10" s="17">
        <f>Mov.tot!BI957</f>
        <v>0</v>
      </c>
      <c r="BF10" s="17">
        <f>Mov.tot!BJ957</f>
        <v>-145.19999999999999</v>
      </c>
      <c r="BG10" s="17">
        <f>Mov.tot!BK957</f>
        <v>0</v>
      </c>
      <c r="BH10" s="17">
        <f>Mov.tot!BL957</f>
        <v>0</v>
      </c>
      <c r="BI10" s="17">
        <f>Mov.tot!BM957</f>
        <v>0</v>
      </c>
      <c r="BJ10" s="17">
        <f>Mov.tot!BN957</f>
        <v>-0.5</v>
      </c>
      <c r="BK10" s="17">
        <f>Mov.tot!BO957</f>
        <v>-7.75</v>
      </c>
      <c r="BL10" s="17">
        <f>Mov.tot!BP957</f>
        <v>1.85</v>
      </c>
      <c r="BM10" s="17">
        <f>Mov.tot!BQ957</f>
        <v>-1.2400000000000002</v>
      </c>
      <c r="BN10" s="17">
        <f>Mov.tot!BR957</f>
        <v>0</v>
      </c>
      <c r="BO10" s="17">
        <f>Mov.tot!BS957</f>
        <v>0</v>
      </c>
      <c r="BP10" s="17">
        <f>Mov.tot!BT957</f>
        <v>-16.91</v>
      </c>
      <c r="BQ10" s="17">
        <f>Mov.tot!BU957</f>
        <v>-667.92</v>
      </c>
      <c r="BR10" s="17">
        <f>Mov.tot!BV957</f>
        <v>0</v>
      </c>
      <c r="BS10" s="17">
        <f>Mov.tot!BW957</f>
        <v>0</v>
      </c>
      <c r="BT10" s="17">
        <f>Mov.tot!BX957</f>
        <v>0</v>
      </c>
      <c r="BU10" s="17">
        <f>Mov.tot!BY957</f>
        <v>53.730000000000004</v>
      </c>
      <c r="BV10" s="17">
        <f>Mov.tot!BZ957</f>
        <v>3655.4</v>
      </c>
      <c r="BW10" s="17">
        <f>Mov.tot!CA957</f>
        <v>-6015.3499999999995</v>
      </c>
    </row>
    <row r="11" spans="1:75">
      <c r="A11" s="7">
        <v>41791</v>
      </c>
      <c r="B11" s="17">
        <f>Mov.tot!F1041</f>
        <v>0</v>
      </c>
      <c r="C11" s="17">
        <f>Mov.tot!G1041</f>
        <v>0</v>
      </c>
      <c r="D11" s="17">
        <f>Mov.tot!H1041</f>
        <v>0</v>
      </c>
      <c r="E11" s="17">
        <f>Mov.tot!I1041</f>
        <v>0</v>
      </c>
      <c r="F11" s="17">
        <f>Mov.tot!J1041</f>
        <v>0</v>
      </c>
      <c r="G11" s="17">
        <f>Mov.tot!K1041</f>
        <v>0</v>
      </c>
      <c r="H11" s="17">
        <f>Mov.tot!L1041</f>
        <v>1060.5</v>
      </c>
      <c r="I11" s="17">
        <f>Mov.tot!M1041</f>
        <v>0</v>
      </c>
      <c r="J11" s="17">
        <f>Mov.tot!N1041</f>
        <v>0</v>
      </c>
      <c r="K11" s="17">
        <f>Mov.tot!O1041</f>
        <v>872.33</v>
      </c>
      <c r="L11" s="17">
        <f>Mov.tot!P1041</f>
        <v>288.34000000000003</v>
      </c>
      <c r="M11" s="17">
        <f>Mov.tot!Q1041</f>
        <v>0</v>
      </c>
      <c r="N11" s="17">
        <f>Mov.tot!R1041</f>
        <v>0</v>
      </c>
      <c r="O11" s="17">
        <f>Mov.tot!S1041</f>
        <v>0</v>
      </c>
      <c r="P11" s="17">
        <f>Mov.tot!T1041</f>
        <v>0</v>
      </c>
      <c r="Q11" s="17">
        <f>Mov.tot!U1041</f>
        <v>0</v>
      </c>
      <c r="R11" s="17">
        <f>Mov.tot!V1041</f>
        <v>0</v>
      </c>
      <c r="S11" s="17">
        <f>Mov.tot!W1041</f>
        <v>4</v>
      </c>
      <c r="T11" s="17">
        <f>Mov.tot!X1041</f>
        <v>0</v>
      </c>
      <c r="U11" s="17">
        <f>Mov.tot!Y1041</f>
        <v>0</v>
      </c>
      <c r="V11" s="17">
        <f>Mov.tot!Z1041</f>
        <v>788.36999999999989</v>
      </c>
      <c r="W11" s="17">
        <f>Mov.tot!AA1041</f>
        <v>0</v>
      </c>
      <c r="X11" s="17">
        <f>Mov.tot!AB1041</f>
        <v>13.5</v>
      </c>
      <c r="Y11" s="17">
        <f>Mov.tot!AC1041</f>
        <v>0</v>
      </c>
      <c r="Z11" s="17">
        <f>Mov.tot!AD1041</f>
        <v>0</v>
      </c>
      <c r="AA11" s="17">
        <f>Mov.tot!AE1041</f>
        <v>0</v>
      </c>
      <c r="AB11" s="17">
        <f>Mov.tot!AF1041</f>
        <v>0</v>
      </c>
      <c r="AC11" s="17">
        <f>Mov.tot!AG1041</f>
        <v>-11.13</v>
      </c>
      <c r="AD11" s="17">
        <f>Mov.tot!AH1041</f>
        <v>-625.72499999999991</v>
      </c>
      <c r="AE11" s="17">
        <f>Mov.tot!AI1041</f>
        <v>-264.08999999999997</v>
      </c>
      <c r="AF11" s="17">
        <f>Mov.tot!AJ1041</f>
        <v>0</v>
      </c>
      <c r="AG11" s="17">
        <f>Mov.tot!AK1041</f>
        <v>0</v>
      </c>
      <c r="AH11" s="17">
        <f>Mov.tot!AL1041</f>
        <v>-16.100000000000001</v>
      </c>
      <c r="AI11" s="17">
        <f>Mov.tot!AM1041</f>
        <v>0</v>
      </c>
      <c r="AJ11" s="17">
        <f>Mov.tot!AN1041</f>
        <v>-488.47619999999995</v>
      </c>
      <c r="AK11" s="17">
        <f>Mov.tot!AO1041</f>
        <v>-206.97</v>
      </c>
      <c r="AL11" s="17">
        <f>Mov.tot!AP1041</f>
        <v>-351.02879999999999</v>
      </c>
      <c r="AM11" s="17">
        <f>Mov.tot!AQ1041</f>
        <v>-148.29</v>
      </c>
      <c r="AN11" s="17">
        <f>Mov.tot!AR1041</f>
        <v>0</v>
      </c>
      <c r="AO11" s="17">
        <f>Mov.tot!AS1041</f>
        <v>0</v>
      </c>
      <c r="AP11" s="17">
        <f>Mov.tot!AT1041</f>
        <v>0</v>
      </c>
      <c r="AQ11" s="17">
        <f>Mov.tot!AU1041</f>
        <v>0</v>
      </c>
      <c r="AR11" s="17">
        <f>Mov.tot!AV1041</f>
        <v>0</v>
      </c>
      <c r="AS11" s="17">
        <f>Mov.tot!AW1041</f>
        <v>0</v>
      </c>
      <c r="AT11" s="17">
        <f>Mov.tot!AX1041</f>
        <v>0</v>
      </c>
      <c r="AU11" s="17">
        <f>Mov.tot!AY1041</f>
        <v>0</v>
      </c>
      <c r="AV11" s="17">
        <f>Mov.tot!AZ1041</f>
        <v>0</v>
      </c>
      <c r="AW11" s="17">
        <f>Mov.tot!BA1041</f>
        <v>0</v>
      </c>
      <c r="AX11" s="17">
        <f>Mov.tot!BB1041</f>
        <v>-750.72</v>
      </c>
      <c r="AY11" s="17">
        <f>Mov.tot!BC1041</f>
        <v>0</v>
      </c>
      <c r="AZ11" s="17">
        <f>Mov.tot!BD1041</f>
        <v>0</v>
      </c>
      <c r="BA11" s="17">
        <f>Mov.tot!BE1041</f>
        <v>0</v>
      </c>
      <c r="BB11" s="17">
        <f>Mov.tot!BF1041</f>
        <v>0</v>
      </c>
      <c r="BC11" s="17">
        <f>Mov.tot!BG1041</f>
        <v>0</v>
      </c>
      <c r="BD11" s="17">
        <f>Mov.tot!BH1041</f>
        <v>0</v>
      </c>
      <c r="BE11" s="17">
        <f>Mov.tot!BI1041</f>
        <v>0</v>
      </c>
      <c r="BF11" s="17">
        <f>Mov.tot!BJ1041</f>
        <v>-145.19999999999999</v>
      </c>
      <c r="BG11" s="17">
        <f>Mov.tot!BK1041</f>
        <v>0</v>
      </c>
      <c r="BH11" s="17">
        <f>Mov.tot!BL1041</f>
        <v>-37.1</v>
      </c>
      <c r="BI11" s="17">
        <f>Mov.tot!BM1041</f>
        <v>0</v>
      </c>
      <c r="BJ11" s="17">
        <f>Mov.tot!BN1041</f>
        <v>-0.25</v>
      </c>
      <c r="BK11" s="17">
        <f>Mov.tot!BO1041</f>
        <v>-22.5</v>
      </c>
      <c r="BL11" s="17">
        <f>Mov.tot!BP1041</f>
        <v>-0.37</v>
      </c>
      <c r="BM11" s="17">
        <f>Mov.tot!BQ1041</f>
        <v>-4.82</v>
      </c>
      <c r="BN11" s="17">
        <f>Mov.tot!BR1041</f>
        <v>0</v>
      </c>
      <c r="BO11" s="17">
        <f>Mov.tot!BS1041</f>
        <v>0</v>
      </c>
      <c r="BP11" s="17">
        <f>Mov.tot!BT1041</f>
        <v>-21.37</v>
      </c>
      <c r="BQ11" s="17">
        <f>Mov.tot!BU1041</f>
        <v>0</v>
      </c>
      <c r="BR11" s="17">
        <f>Mov.tot!BV1041</f>
        <v>-87.97</v>
      </c>
      <c r="BS11" s="17">
        <f>Mov.tot!BW1041</f>
        <v>-60</v>
      </c>
      <c r="BT11" s="17">
        <f>Mov.tot!BX1041</f>
        <v>0</v>
      </c>
      <c r="BU11" s="17">
        <f>Mov.tot!BY1041</f>
        <v>3.9000000000000004</v>
      </c>
      <c r="BV11" s="17">
        <f>Mov.tot!BZ1041</f>
        <v>3027.04</v>
      </c>
      <c r="BW11" s="17">
        <f>Mov.tot!CA1041</f>
        <v>-3242.1099999999992</v>
      </c>
    </row>
    <row r="12" spans="1:75">
      <c r="A12" s="7">
        <v>41821</v>
      </c>
      <c r="B12" s="17">
        <f>Mov.tot!F1052</f>
        <v>0</v>
      </c>
      <c r="C12" s="17">
        <f>Mov.tot!G1052</f>
        <v>0</v>
      </c>
      <c r="D12" s="17">
        <f>Mov.tot!H1052</f>
        <v>0</v>
      </c>
      <c r="E12" s="17">
        <f>Mov.tot!I1052</f>
        <v>0</v>
      </c>
      <c r="F12" s="17">
        <f>Mov.tot!J1052</f>
        <v>0</v>
      </c>
      <c r="G12" s="17">
        <f>Mov.tot!K1052</f>
        <v>0</v>
      </c>
      <c r="H12" s="17">
        <f>Mov.tot!L1052</f>
        <v>0</v>
      </c>
      <c r="I12" s="17">
        <f>Mov.tot!M1052</f>
        <v>0</v>
      </c>
      <c r="J12" s="17">
        <f>Mov.tot!N1052</f>
        <v>0</v>
      </c>
      <c r="K12" s="17">
        <f>Mov.tot!O1052</f>
        <v>0</v>
      </c>
      <c r="L12" s="17">
        <f>Mov.tot!P1052</f>
        <v>0</v>
      </c>
      <c r="M12" s="17">
        <f>Mov.tot!Q1052</f>
        <v>0</v>
      </c>
      <c r="N12" s="17">
        <f>Mov.tot!R1052</f>
        <v>0</v>
      </c>
      <c r="O12" s="17">
        <f>Mov.tot!S1052</f>
        <v>0</v>
      </c>
      <c r="P12" s="17">
        <f>Mov.tot!T1052</f>
        <v>0</v>
      </c>
      <c r="Q12" s="17">
        <f>Mov.tot!U1052</f>
        <v>0</v>
      </c>
      <c r="R12" s="17">
        <f>Mov.tot!V1052</f>
        <v>0</v>
      </c>
      <c r="S12" s="17">
        <f>Mov.tot!W1052</f>
        <v>0</v>
      </c>
      <c r="T12" s="17">
        <f>Mov.tot!X1052</f>
        <v>0</v>
      </c>
      <c r="U12" s="17">
        <f>Mov.tot!Y1052</f>
        <v>0</v>
      </c>
      <c r="V12" s="17">
        <f>Mov.tot!Z1052</f>
        <v>0</v>
      </c>
      <c r="W12" s="17">
        <f>Mov.tot!AA1052</f>
        <v>0</v>
      </c>
      <c r="X12" s="17">
        <f>Mov.tot!AB1052</f>
        <v>0</v>
      </c>
      <c r="Y12" s="17">
        <f>Mov.tot!AC1052</f>
        <v>0</v>
      </c>
      <c r="Z12" s="17">
        <f>Mov.tot!AD1052</f>
        <v>0</v>
      </c>
      <c r="AA12" s="17">
        <f>Mov.tot!AE1052</f>
        <v>0</v>
      </c>
      <c r="AB12" s="17">
        <f>Mov.tot!AF1052</f>
        <v>0</v>
      </c>
      <c r="AC12" s="17">
        <f>Mov.tot!AG1052</f>
        <v>0</v>
      </c>
      <c r="AD12" s="17">
        <f>Mov.tot!AH1052</f>
        <v>0</v>
      </c>
      <c r="AE12" s="17">
        <f>Mov.tot!AI1052</f>
        <v>-166.39</v>
      </c>
      <c r="AF12" s="17">
        <f>Mov.tot!AJ1052</f>
        <v>0</v>
      </c>
      <c r="AG12" s="17">
        <f>Mov.tot!AK1052</f>
        <v>0</v>
      </c>
      <c r="AH12" s="17">
        <f>Mov.tot!AL1052</f>
        <v>0</v>
      </c>
      <c r="AI12" s="17">
        <f>Mov.tot!AM1052</f>
        <v>0</v>
      </c>
      <c r="AJ12" s="17">
        <f>Mov.tot!AN1052</f>
        <v>0</v>
      </c>
      <c r="AK12" s="17">
        <f>Mov.tot!AO1052</f>
        <v>-124.87</v>
      </c>
      <c r="AL12" s="17">
        <f>Mov.tot!AP1052</f>
        <v>0</v>
      </c>
      <c r="AM12" s="17">
        <f>Mov.tot!AQ1052</f>
        <v>-89.47</v>
      </c>
      <c r="AN12" s="17">
        <f>Mov.tot!AR1052</f>
        <v>0</v>
      </c>
      <c r="AO12" s="17">
        <f>Mov.tot!AS1052</f>
        <v>0</v>
      </c>
      <c r="AP12" s="17">
        <f>Mov.tot!AT1052</f>
        <v>0</v>
      </c>
      <c r="AQ12" s="17">
        <f>Mov.tot!AU1052</f>
        <v>0</v>
      </c>
      <c r="AR12" s="17">
        <f>Mov.tot!AV1052</f>
        <v>0</v>
      </c>
      <c r="AS12" s="17">
        <f>Mov.tot!AW1052</f>
        <v>0</v>
      </c>
      <c r="AT12" s="17">
        <f>Mov.tot!AX1052</f>
        <v>0</v>
      </c>
      <c r="AU12" s="17">
        <f>Mov.tot!AY1052</f>
        <v>0</v>
      </c>
      <c r="AV12" s="17">
        <f>Mov.tot!AZ1052</f>
        <v>0</v>
      </c>
      <c r="AW12" s="17">
        <f>Mov.tot!BA1052</f>
        <v>0</v>
      </c>
      <c r="AX12" s="17">
        <f>Mov.tot!BB1052</f>
        <v>-295.85000000000002</v>
      </c>
      <c r="AY12" s="17">
        <f>Mov.tot!BC1052</f>
        <v>0</v>
      </c>
      <c r="AZ12" s="17">
        <f>Mov.tot!BD1052</f>
        <v>0</v>
      </c>
      <c r="BA12" s="17">
        <f>Mov.tot!BE1052</f>
        <v>0</v>
      </c>
      <c r="BB12" s="17">
        <f>Mov.tot!BF1052</f>
        <v>0</v>
      </c>
      <c r="BC12" s="17">
        <f>Mov.tot!BG1052</f>
        <v>0</v>
      </c>
      <c r="BD12" s="17">
        <f>Mov.tot!BH1052</f>
        <v>0</v>
      </c>
      <c r="BE12" s="17">
        <f>Mov.tot!BI1052</f>
        <v>0</v>
      </c>
      <c r="BF12" s="17">
        <f>Mov.tot!BJ1052</f>
        <v>0</v>
      </c>
      <c r="BG12" s="17">
        <f>Mov.tot!BK1052</f>
        <v>0</v>
      </c>
      <c r="BH12" s="17">
        <f>Mov.tot!BL1052</f>
        <v>0</v>
      </c>
      <c r="BI12" s="17">
        <f>Mov.tot!BM1052</f>
        <v>0</v>
      </c>
      <c r="BJ12" s="17">
        <f>Mov.tot!BN1052</f>
        <v>-0.5</v>
      </c>
      <c r="BK12" s="17">
        <f>Mov.tot!BO1052</f>
        <v>3</v>
      </c>
      <c r="BL12" s="17">
        <f>Mov.tot!BP1052</f>
        <v>0.37</v>
      </c>
      <c r="BM12" s="17">
        <f>Mov.tot!BQ1052</f>
        <v>0.71</v>
      </c>
      <c r="BN12" s="17">
        <f>Mov.tot!BR1052</f>
        <v>0</v>
      </c>
      <c r="BO12" s="17">
        <f>Mov.tot!BS1052</f>
        <v>0</v>
      </c>
      <c r="BP12" s="17">
        <f>Mov.tot!BT1052</f>
        <v>-0.19</v>
      </c>
      <c r="BQ12" s="17">
        <f>Mov.tot!BU1052</f>
        <v>0</v>
      </c>
      <c r="BR12" s="17">
        <f>Mov.tot!BV1052</f>
        <v>-26.15</v>
      </c>
      <c r="BS12" s="17">
        <f>Mov.tot!BW1052</f>
        <v>0</v>
      </c>
      <c r="BT12" s="17">
        <f>Mov.tot!BX1052</f>
        <v>0</v>
      </c>
      <c r="BU12" s="17">
        <f>Mov.tot!BY1052</f>
        <v>12.92</v>
      </c>
      <c r="BV12" s="17">
        <f>Mov.tot!BZ1052</f>
        <v>0</v>
      </c>
      <c r="BW12" s="17">
        <f>Mov.tot!CA1052</f>
        <v>-699.34</v>
      </c>
    </row>
    <row r="13" spans="1:75">
      <c r="A13" s="7">
        <v>41852</v>
      </c>
      <c r="B13" s="17">
        <f>Mov.tot!F1056</f>
        <v>0</v>
      </c>
      <c r="C13" s="17">
        <f>Mov.tot!G1056</f>
        <v>0</v>
      </c>
      <c r="D13" s="17">
        <f>Mov.tot!H1056</f>
        <v>0</v>
      </c>
      <c r="E13" s="17">
        <f>Mov.tot!I1056</f>
        <v>0</v>
      </c>
      <c r="F13" s="17">
        <f>Mov.tot!J1056</f>
        <v>0</v>
      </c>
      <c r="G13" s="17">
        <f>Mov.tot!K1056</f>
        <v>0</v>
      </c>
      <c r="H13" s="17">
        <f>Mov.tot!L1056</f>
        <v>0</v>
      </c>
      <c r="I13" s="17">
        <f>Mov.tot!M1056</f>
        <v>0</v>
      </c>
      <c r="J13" s="17">
        <f>Mov.tot!N1056</f>
        <v>0</v>
      </c>
      <c r="K13" s="17">
        <f>Mov.tot!O1056</f>
        <v>0</v>
      </c>
      <c r="L13" s="17">
        <f>Mov.tot!P1056</f>
        <v>0</v>
      </c>
      <c r="M13" s="17">
        <f>Mov.tot!Q1056</f>
        <v>0</v>
      </c>
      <c r="N13" s="17">
        <f>Mov.tot!R1056</f>
        <v>0</v>
      </c>
      <c r="O13" s="17">
        <f>Mov.tot!S1056</f>
        <v>0</v>
      </c>
      <c r="P13" s="17">
        <f>Mov.tot!T1056</f>
        <v>0</v>
      </c>
      <c r="Q13" s="17">
        <f>Mov.tot!U1056</f>
        <v>0</v>
      </c>
      <c r="R13" s="17">
        <f>Mov.tot!V1056</f>
        <v>0</v>
      </c>
      <c r="S13" s="17">
        <f>Mov.tot!W1056</f>
        <v>0</v>
      </c>
      <c r="T13" s="17">
        <f>Mov.tot!X1056</f>
        <v>0</v>
      </c>
      <c r="U13" s="17">
        <f>Mov.tot!Y1056</f>
        <v>0</v>
      </c>
      <c r="V13" s="17">
        <f>Mov.tot!Z1056</f>
        <v>0</v>
      </c>
      <c r="W13" s="17">
        <f>Mov.tot!AA1056</f>
        <v>0</v>
      </c>
      <c r="X13" s="17">
        <f>Mov.tot!AB1056</f>
        <v>0</v>
      </c>
      <c r="Y13" s="17">
        <f>Mov.tot!AC1056</f>
        <v>0</v>
      </c>
      <c r="Z13" s="17">
        <f>Mov.tot!AD1056</f>
        <v>0</v>
      </c>
      <c r="AA13" s="17">
        <f>Mov.tot!AE1056</f>
        <v>0</v>
      </c>
      <c r="AB13" s="17">
        <f>Mov.tot!AF1056</f>
        <v>0</v>
      </c>
      <c r="AC13" s="17">
        <f>Mov.tot!AG1056</f>
        <v>0</v>
      </c>
      <c r="AD13" s="17">
        <f>Mov.tot!AH1056</f>
        <v>0</v>
      </c>
      <c r="AE13" s="17">
        <f>Mov.tot!AI1056</f>
        <v>0</v>
      </c>
      <c r="AF13" s="17">
        <f>Mov.tot!AJ1056</f>
        <v>0</v>
      </c>
      <c r="AG13" s="17">
        <f>Mov.tot!AK1056</f>
        <v>0</v>
      </c>
      <c r="AH13" s="17">
        <f>Mov.tot!AL1056</f>
        <v>0</v>
      </c>
      <c r="AI13" s="17">
        <f>Mov.tot!AM1056</f>
        <v>0</v>
      </c>
      <c r="AJ13" s="17">
        <f>Mov.tot!AN1056</f>
        <v>0</v>
      </c>
      <c r="AK13" s="17">
        <f>Mov.tot!AO1056</f>
        <v>0</v>
      </c>
      <c r="AL13" s="17">
        <f>Mov.tot!AP1056</f>
        <v>0</v>
      </c>
      <c r="AM13" s="17">
        <f>Mov.tot!AQ1056</f>
        <v>0</v>
      </c>
      <c r="AN13" s="17">
        <f>Mov.tot!AR1056</f>
        <v>0</v>
      </c>
      <c r="AO13" s="17">
        <f>Mov.tot!AS1056</f>
        <v>0</v>
      </c>
      <c r="AP13" s="17">
        <f>Mov.tot!AT1056</f>
        <v>0</v>
      </c>
      <c r="AQ13" s="17">
        <f>Mov.tot!AU1056</f>
        <v>0</v>
      </c>
      <c r="AR13" s="17">
        <f>Mov.tot!AV1056</f>
        <v>0</v>
      </c>
      <c r="AS13" s="17">
        <f>Mov.tot!AW1056</f>
        <v>0</v>
      </c>
      <c r="AT13" s="17">
        <f>Mov.tot!AX1056</f>
        <v>0</v>
      </c>
      <c r="AU13" s="17">
        <f>Mov.tot!AY1056</f>
        <v>0</v>
      </c>
      <c r="AV13" s="17">
        <f>Mov.tot!AZ1056</f>
        <v>0</v>
      </c>
      <c r="AW13" s="17">
        <f>Mov.tot!BA1056</f>
        <v>-172.54</v>
      </c>
      <c r="AX13" s="17">
        <f>Mov.tot!BB1056</f>
        <v>0</v>
      </c>
      <c r="AY13" s="17">
        <f>Mov.tot!BC1056</f>
        <v>0</v>
      </c>
      <c r="AZ13" s="17">
        <f>Mov.tot!BD1056</f>
        <v>0</v>
      </c>
      <c r="BA13" s="17">
        <f>Mov.tot!BE1056</f>
        <v>0</v>
      </c>
      <c r="BB13" s="17">
        <f>Mov.tot!BF1056</f>
        <v>0</v>
      </c>
      <c r="BC13" s="17">
        <f>Mov.tot!BG1056</f>
        <v>0</v>
      </c>
      <c r="BD13" s="17">
        <f>Mov.tot!BH1056</f>
        <v>0</v>
      </c>
      <c r="BE13" s="17">
        <f>Mov.tot!BI1056</f>
        <v>0</v>
      </c>
      <c r="BF13" s="17">
        <f>Mov.tot!BJ1056</f>
        <v>0</v>
      </c>
      <c r="BG13" s="17">
        <f>Mov.tot!BK1056</f>
        <v>0</v>
      </c>
      <c r="BH13" s="17">
        <f>Mov.tot!BL1056</f>
        <v>-109.45</v>
      </c>
      <c r="BI13" s="17">
        <f>Mov.tot!BM1056</f>
        <v>0</v>
      </c>
      <c r="BJ13" s="17">
        <f>Mov.tot!BN1056</f>
        <v>0</v>
      </c>
      <c r="BK13" s="17">
        <f>Mov.tot!BO1056</f>
        <v>0</v>
      </c>
      <c r="BL13" s="17">
        <f>Mov.tot!BP1056</f>
        <v>0</v>
      </c>
      <c r="BM13" s="17">
        <f>Mov.tot!BQ1056</f>
        <v>0</v>
      </c>
      <c r="BN13" s="17">
        <f>Mov.tot!BR1056</f>
        <v>0</v>
      </c>
      <c r="BO13" s="17">
        <f>Mov.tot!BS1056</f>
        <v>0</v>
      </c>
      <c r="BP13" s="17">
        <f>Mov.tot!BT1056</f>
        <v>0</v>
      </c>
      <c r="BQ13" s="17">
        <f>Mov.tot!BU1056</f>
        <v>0</v>
      </c>
      <c r="BR13" s="17">
        <f>Mov.tot!BV1056</f>
        <v>0</v>
      </c>
      <c r="BS13" s="17">
        <f>Mov.tot!BW1056</f>
        <v>0</v>
      </c>
      <c r="BT13" s="17">
        <f>Mov.tot!BX1056</f>
        <v>0</v>
      </c>
      <c r="BU13" s="17">
        <f>Mov.tot!BY1056</f>
        <v>0</v>
      </c>
      <c r="BV13" s="17">
        <f>Mov.tot!BZ1056</f>
        <v>0</v>
      </c>
      <c r="BW13" s="17">
        <f>Mov.tot!CA1056</f>
        <v>-281.99</v>
      </c>
    </row>
    <row r="14" spans="1:75">
      <c r="A14" s="18" t="s">
        <v>155</v>
      </c>
      <c r="B14" s="15">
        <f>SUM(B2:B13)</f>
        <v>0</v>
      </c>
      <c r="C14" s="15">
        <f t="shared" ref="C14:BP14" si="0">SUM(C2:C13)</f>
        <v>1110.52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6750</v>
      </c>
      <c r="H14" s="15">
        <f t="shared" si="0"/>
        <v>15037.5</v>
      </c>
      <c r="I14" s="15">
        <f t="shared" si="0"/>
        <v>3545</v>
      </c>
      <c r="J14" s="15">
        <f t="shared" si="0"/>
        <v>380</v>
      </c>
      <c r="K14" s="15">
        <f t="shared" si="0"/>
        <v>10594.33</v>
      </c>
      <c r="L14" s="15">
        <f t="shared" si="0"/>
        <v>3970.34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5">
        <f t="shared" si="0"/>
        <v>156</v>
      </c>
      <c r="T14" s="15">
        <f t="shared" si="0"/>
        <v>0</v>
      </c>
      <c r="U14" s="15">
        <f t="shared" si="0"/>
        <v>562</v>
      </c>
      <c r="V14" s="15">
        <f t="shared" si="0"/>
        <v>788.36999999999989</v>
      </c>
      <c r="W14" s="15">
        <f t="shared" si="0"/>
        <v>309.5</v>
      </c>
      <c r="X14" s="15">
        <f t="shared" si="0"/>
        <v>407.00000000000006</v>
      </c>
      <c r="Y14" s="15">
        <f t="shared" si="0"/>
        <v>13697.05000000001</v>
      </c>
      <c r="Z14" s="15">
        <f t="shared" si="0"/>
        <v>0</v>
      </c>
      <c r="AA14" s="15">
        <f t="shared" si="0"/>
        <v>2662.5</v>
      </c>
      <c r="AB14" s="15">
        <f t="shared" si="0"/>
        <v>200</v>
      </c>
      <c r="AC14" s="15">
        <f t="shared" ref="AC14" si="1">SUM(AC2:AC13)</f>
        <v>-1024.18</v>
      </c>
      <c r="AD14" s="15">
        <f t="shared" si="0"/>
        <v>-8174.2749999999996</v>
      </c>
      <c r="AE14" s="15">
        <f t="shared" si="0"/>
        <v>-3915.7154520718454</v>
      </c>
      <c r="AF14" s="15">
        <f t="shared" si="0"/>
        <v>0</v>
      </c>
      <c r="AG14" s="15">
        <f t="shared" si="0"/>
        <v>0</v>
      </c>
      <c r="AH14" s="15">
        <f t="shared" si="0"/>
        <v>-112.99000000000001</v>
      </c>
      <c r="AI14" s="15">
        <f t="shared" si="0"/>
        <v>-3271.2799999999997</v>
      </c>
      <c r="AJ14" s="15">
        <f t="shared" si="0"/>
        <v>-6917.7508384000002</v>
      </c>
      <c r="AK14" s="15">
        <f t="shared" si="0"/>
        <v>-3315.6667797479831</v>
      </c>
      <c r="AL14" s="15">
        <f t="shared" si="0"/>
        <v>-4839.2441616000006</v>
      </c>
      <c r="AM14" s="15">
        <f t="shared" si="0"/>
        <v>-2335.2677681801702</v>
      </c>
      <c r="AN14" s="15">
        <f t="shared" si="0"/>
        <v>-96.389999999999986</v>
      </c>
      <c r="AO14" s="15">
        <f t="shared" si="0"/>
        <v>0</v>
      </c>
      <c r="AP14" s="15">
        <f t="shared" si="0"/>
        <v>0</v>
      </c>
      <c r="AQ14" s="15">
        <f t="shared" si="0"/>
        <v>0</v>
      </c>
      <c r="AR14" s="15">
        <f t="shared" si="0"/>
        <v>0</v>
      </c>
      <c r="AS14" s="15">
        <f t="shared" si="0"/>
        <v>-4</v>
      </c>
      <c r="AT14" s="15">
        <f t="shared" si="0"/>
        <v>0</v>
      </c>
      <c r="AU14" s="15">
        <f t="shared" si="0"/>
        <v>-112.78</v>
      </c>
      <c r="AV14" s="15">
        <f t="shared" si="0"/>
        <v>0</v>
      </c>
      <c r="AW14" s="15">
        <f t="shared" si="0"/>
        <v>-397.24</v>
      </c>
      <c r="AX14" s="15">
        <f t="shared" si="0"/>
        <v>-1046.5700000000002</v>
      </c>
      <c r="AY14" s="15">
        <f t="shared" si="0"/>
        <v>0</v>
      </c>
      <c r="AZ14" s="15">
        <f t="shared" si="0"/>
        <v>0</v>
      </c>
      <c r="BA14" s="15">
        <f t="shared" si="0"/>
        <v>0</v>
      </c>
      <c r="BB14" s="15">
        <f t="shared" si="0"/>
        <v>-1812.36</v>
      </c>
      <c r="BC14" s="15">
        <f t="shared" si="0"/>
        <v>0</v>
      </c>
      <c r="BD14" s="15">
        <f t="shared" si="0"/>
        <v>-12039.150000000001</v>
      </c>
      <c r="BE14" s="15">
        <f t="shared" si="0"/>
        <v>0</v>
      </c>
      <c r="BF14" s="15">
        <f t="shared" si="0"/>
        <v>-1476.2</v>
      </c>
      <c r="BG14" s="15">
        <f t="shared" si="0"/>
        <v>-12</v>
      </c>
      <c r="BH14" s="15">
        <f t="shared" si="0"/>
        <v>-459.41</v>
      </c>
      <c r="BI14" s="15">
        <f>SUM(BI2:BI13)</f>
        <v>-1909.7799999999997</v>
      </c>
      <c r="BJ14" s="15">
        <f>SUM(BJ2:BJ13)</f>
        <v>-5.25</v>
      </c>
      <c r="BK14" s="15">
        <f>SUM(BK2:BK13)</f>
        <v>-233.54000000000002</v>
      </c>
      <c r="BL14" s="15">
        <f>SUM(BL2:BL13)</f>
        <v>1.5543122344752192E-15</v>
      </c>
      <c r="BM14" s="15">
        <f>SUM(BM2:BM13)</f>
        <v>-47.739999999999995</v>
      </c>
      <c r="BN14" s="15">
        <f t="shared" si="0"/>
        <v>0</v>
      </c>
      <c r="BO14" s="15">
        <f t="shared" si="0"/>
        <v>-262.02</v>
      </c>
      <c r="BP14" s="15">
        <f t="shared" si="0"/>
        <v>-188.68</v>
      </c>
      <c r="BQ14" s="15">
        <f t="shared" ref="BQ14:BW14" si="2">SUM(BQ2:BQ13)</f>
        <v>-2003.7599999999998</v>
      </c>
      <c r="BR14" s="15">
        <f t="shared" si="2"/>
        <v>-786.14</v>
      </c>
      <c r="BS14" s="15">
        <f t="shared" si="2"/>
        <v>-180</v>
      </c>
      <c r="BT14" s="15">
        <f t="shared" si="2"/>
        <v>0</v>
      </c>
      <c r="BU14" s="15">
        <f t="shared" si="2"/>
        <v>25.119999999999997</v>
      </c>
      <c r="BV14" s="15">
        <f t="shared" si="2"/>
        <v>60170.110000000008</v>
      </c>
      <c r="BW14" s="15">
        <f t="shared" si="2"/>
        <v>-56979.38</v>
      </c>
    </row>
    <row r="15" spans="1:75">
      <c r="A15" s="18" t="s">
        <v>156</v>
      </c>
      <c r="B15" s="16">
        <f>AVERAGE(B2:B13)</f>
        <v>0</v>
      </c>
      <c r="C15" s="16">
        <f t="shared" ref="C15:BP15" si="3">AVERAGE(C2:C13)</f>
        <v>92.543333333333337</v>
      </c>
      <c r="D15" s="16">
        <f t="shared" si="3"/>
        <v>0</v>
      </c>
      <c r="E15" s="16">
        <f t="shared" si="3"/>
        <v>0</v>
      </c>
      <c r="F15" s="16">
        <f t="shared" si="3"/>
        <v>0</v>
      </c>
      <c r="G15" s="16">
        <f t="shared" si="3"/>
        <v>562.5</v>
      </c>
      <c r="H15" s="16">
        <f t="shared" si="3"/>
        <v>1253.125</v>
      </c>
      <c r="I15" s="16">
        <f t="shared" si="3"/>
        <v>295.41666666666669</v>
      </c>
      <c r="J15" s="16">
        <f t="shared" si="3"/>
        <v>31.666666666666668</v>
      </c>
      <c r="K15" s="16">
        <f t="shared" si="3"/>
        <v>882.86083333333329</v>
      </c>
      <c r="L15" s="16">
        <f t="shared" si="3"/>
        <v>330.86166666666668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13</v>
      </c>
      <c r="T15" s="16">
        <f t="shared" si="3"/>
        <v>0</v>
      </c>
      <c r="U15" s="16">
        <f t="shared" si="3"/>
        <v>46.833333333333336</v>
      </c>
      <c r="V15" s="16">
        <f t="shared" si="3"/>
        <v>65.697499999999991</v>
      </c>
      <c r="W15" s="16">
        <f t="shared" si="3"/>
        <v>25.791666666666668</v>
      </c>
      <c r="X15" s="16">
        <f t="shared" si="3"/>
        <v>33.916666666666671</v>
      </c>
      <c r="Y15" s="16">
        <f t="shared" si="3"/>
        <v>1141.4208333333343</v>
      </c>
      <c r="Z15" s="16">
        <f t="shared" si="3"/>
        <v>0</v>
      </c>
      <c r="AA15" s="16">
        <f t="shared" si="3"/>
        <v>221.875</v>
      </c>
      <c r="AB15" s="16">
        <f t="shared" si="3"/>
        <v>16.666666666666668</v>
      </c>
      <c r="AC15" s="16">
        <f t="shared" ref="AC15" si="4">AVERAGE(AC2:AC13)</f>
        <v>-85.348333333333343</v>
      </c>
      <c r="AD15" s="16">
        <f t="shared" si="3"/>
        <v>-681.1895833333333</v>
      </c>
      <c r="AE15" s="16">
        <f t="shared" si="3"/>
        <v>-326.30962100598714</v>
      </c>
      <c r="AF15" s="16">
        <f t="shared" si="3"/>
        <v>0</v>
      </c>
      <c r="AG15" s="16">
        <f t="shared" si="3"/>
        <v>0</v>
      </c>
      <c r="AH15" s="16">
        <f t="shared" si="3"/>
        <v>-9.4158333333333335</v>
      </c>
      <c r="AI15" s="16">
        <f t="shared" si="3"/>
        <v>-272.60666666666663</v>
      </c>
      <c r="AJ15" s="16">
        <f t="shared" si="3"/>
        <v>-576.47923653333339</v>
      </c>
      <c r="AK15" s="16">
        <f t="shared" si="3"/>
        <v>-276.30556497899858</v>
      </c>
      <c r="AL15" s="16">
        <f t="shared" si="3"/>
        <v>-403.27034680000003</v>
      </c>
      <c r="AM15" s="16">
        <f t="shared" si="3"/>
        <v>-194.6056473483475</v>
      </c>
      <c r="AN15" s="16">
        <f t="shared" si="3"/>
        <v>-8.0324999999999989</v>
      </c>
      <c r="AO15" s="16">
        <f t="shared" si="3"/>
        <v>0</v>
      </c>
      <c r="AP15" s="16">
        <f t="shared" si="3"/>
        <v>0</v>
      </c>
      <c r="AQ15" s="16">
        <f t="shared" si="3"/>
        <v>0</v>
      </c>
      <c r="AR15" s="16">
        <f t="shared" si="3"/>
        <v>0</v>
      </c>
      <c r="AS15" s="16">
        <f t="shared" si="3"/>
        <v>-0.33333333333333331</v>
      </c>
      <c r="AT15" s="16">
        <f t="shared" si="3"/>
        <v>0</v>
      </c>
      <c r="AU15" s="16">
        <f t="shared" si="3"/>
        <v>-9.3983333333333334</v>
      </c>
      <c r="AV15" s="16">
        <f t="shared" si="3"/>
        <v>0</v>
      </c>
      <c r="AW15" s="16">
        <f t="shared" si="3"/>
        <v>-33.103333333333332</v>
      </c>
      <c r="AX15" s="16">
        <f t="shared" si="3"/>
        <v>-87.214166666666685</v>
      </c>
      <c r="AY15" s="16">
        <f t="shared" si="3"/>
        <v>0</v>
      </c>
      <c r="AZ15" s="16">
        <f t="shared" si="3"/>
        <v>0</v>
      </c>
      <c r="BA15" s="16">
        <f t="shared" si="3"/>
        <v>0</v>
      </c>
      <c r="BB15" s="16">
        <f t="shared" si="3"/>
        <v>-151.03</v>
      </c>
      <c r="BC15" s="16">
        <f t="shared" si="3"/>
        <v>0</v>
      </c>
      <c r="BD15" s="16">
        <f t="shared" si="3"/>
        <v>-1003.2625000000002</v>
      </c>
      <c r="BE15" s="16">
        <f t="shared" si="3"/>
        <v>0</v>
      </c>
      <c r="BF15" s="16">
        <f t="shared" si="3"/>
        <v>-123.01666666666667</v>
      </c>
      <c r="BG15" s="16">
        <f t="shared" si="3"/>
        <v>-1</v>
      </c>
      <c r="BH15" s="16">
        <f t="shared" si="3"/>
        <v>-38.284166666666671</v>
      </c>
      <c r="BI15" s="16">
        <f>AVERAGE(BI2:BI13)</f>
        <v>-159.14833333333331</v>
      </c>
      <c r="BJ15" s="16">
        <f>AVERAGE(BJ2:BJ13)</f>
        <v>-0.4375</v>
      </c>
      <c r="BK15" s="16">
        <f t="shared" si="3"/>
        <v>-19.46166666666667</v>
      </c>
      <c r="BL15" s="16">
        <f t="shared" si="3"/>
        <v>1.295260195396016E-16</v>
      </c>
      <c r="BM15" s="16">
        <f t="shared" si="3"/>
        <v>-3.9783333333333331</v>
      </c>
      <c r="BN15" s="16">
        <f t="shared" si="3"/>
        <v>0</v>
      </c>
      <c r="BO15" s="16">
        <f t="shared" si="3"/>
        <v>-21.834999999999997</v>
      </c>
      <c r="BP15" s="16">
        <f t="shared" si="3"/>
        <v>-15.723333333333334</v>
      </c>
      <c r="BQ15" s="16">
        <f t="shared" ref="BQ15:BW15" si="5">AVERAGE(BQ2:BQ13)</f>
        <v>-166.98</v>
      </c>
      <c r="BR15" s="16">
        <f t="shared" si="5"/>
        <v>-65.51166666666667</v>
      </c>
      <c r="BS15" s="16">
        <f t="shared" si="5"/>
        <v>-15</v>
      </c>
      <c r="BT15" s="16">
        <f t="shared" si="5"/>
        <v>0</v>
      </c>
      <c r="BU15" s="16">
        <f t="shared" si="5"/>
        <v>2.0933333333333333</v>
      </c>
      <c r="BV15" s="16">
        <f t="shared" si="5"/>
        <v>5014.1758333333337</v>
      </c>
      <c r="BW15" s="16">
        <f t="shared" si="5"/>
        <v>-4748.2816666666668</v>
      </c>
    </row>
  </sheetData>
  <pageMargins left="0.19685039370078741" right="0.19685039370078741" top="0.19685039370078741" bottom="0.19685039370078741" header="0.31496062992125984" footer="0.31496062992125984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R17" sqref="R17"/>
    </sheetView>
  </sheetViews>
  <sheetFormatPr defaultColWidth="11.42578125" defaultRowHeight="15"/>
  <cols>
    <col min="1" max="1" width="6" bestFit="1" customWidth="1"/>
    <col min="2" max="2" width="15.42578125" customWidth="1"/>
    <col min="3" max="15" width="8.7109375" customWidth="1"/>
    <col min="124" max="124" width="3.140625" bestFit="1" customWidth="1"/>
    <col min="125" max="125" width="13.7109375" customWidth="1"/>
    <col min="126" max="126" width="15.42578125" customWidth="1"/>
    <col min="127" max="146" width="7.7109375" customWidth="1"/>
    <col min="147" max="147" width="8.85546875" bestFit="1" customWidth="1"/>
    <col min="148" max="166" width="7.7109375" customWidth="1"/>
    <col min="167" max="169" width="7.85546875" bestFit="1" customWidth="1"/>
    <col min="170" max="178" width="7.85546875" customWidth="1"/>
    <col min="179" max="202" width="7.85546875" bestFit="1" customWidth="1"/>
    <col min="203" max="214" width="7.85546875" customWidth="1"/>
    <col min="215" max="221" width="7.85546875" bestFit="1" customWidth="1"/>
    <col min="380" max="380" width="3.140625" bestFit="1" customWidth="1"/>
    <col min="381" max="381" width="13.7109375" customWidth="1"/>
    <col min="382" max="382" width="15.42578125" customWidth="1"/>
    <col min="383" max="402" width="7.7109375" customWidth="1"/>
    <col min="403" max="403" width="8.85546875" bestFit="1" customWidth="1"/>
    <col min="404" max="422" width="7.7109375" customWidth="1"/>
    <col min="423" max="425" width="7.85546875" bestFit="1" customWidth="1"/>
    <col min="426" max="434" width="7.85546875" customWidth="1"/>
    <col min="435" max="458" width="7.85546875" bestFit="1" customWidth="1"/>
    <col min="459" max="470" width="7.85546875" customWidth="1"/>
    <col min="471" max="477" width="7.85546875" bestFit="1" customWidth="1"/>
    <col min="636" max="636" width="3.140625" bestFit="1" customWidth="1"/>
    <col min="637" max="637" width="13.7109375" customWidth="1"/>
    <col min="638" max="638" width="15.42578125" customWidth="1"/>
    <col min="639" max="658" width="7.7109375" customWidth="1"/>
    <col min="659" max="659" width="8.85546875" bestFit="1" customWidth="1"/>
    <col min="660" max="678" width="7.7109375" customWidth="1"/>
    <col min="679" max="681" width="7.85546875" bestFit="1" customWidth="1"/>
    <col min="682" max="690" width="7.85546875" customWidth="1"/>
    <col min="691" max="714" width="7.85546875" bestFit="1" customWidth="1"/>
    <col min="715" max="726" width="7.85546875" customWidth="1"/>
    <col min="727" max="733" width="7.85546875" bestFit="1" customWidth="1"/>
    <col min="892" max="892" width="3.140625" bestFit="1" customWidth="1"/>
    <col min="893" max="893" width="13.7109375" customWidth="1"/>
    <col min="894" max="894" width="15.42578125" customWidth="1"/>
    <col min="895" max="914" width="7.7109375" customWidth="1"/>
    <col min="915" max="915" width="8.85546875" bestFit="1" customWidth="1"/>
    <col min="916" max="934" width="7.7109375" customWidth="1"/>
    <col min="935" max="937" width="7.85546875" bestFit="1" customWidth="1"/>
    <col min="938" max="946" width="7.85546875" customWidth="1"/>
    <col min="947" max="970" width="7.85546875" bestFit="1" customWidth="1"/>
    <col min="971" max="982" width="7.85546875" customWidth="1"/>
    <col min="983" max="989" width="7.85546875" bestFit="1" customWidth="1"/>
    <col min="1148" max="1148" width="3.140625" bestFit="1" customWidth="1"/>
    <col min="1149" max="1149" width="13.7109375" customWidth="1"/>
    <col min="1150" max="1150" width="15.42578125" customWidth="1"/>
    <col min="1151" max="1170" width="7.7109375" customWidth="1"/>
    <col min="1171" max="1171" width="8.85546875" bestFit="1" customWidth="1"/>
    <col min="1172" max="1190" width="7.7109375" customWidth="1"/>
    <col min="1191" max="1193" width="7.85546875" bestFit="1" customWidth="1"/>
    <col min="1194" max="1202" width="7.85546875" customWidth="1"/>
    <col min="1203" max="1226" width="7.85546875" bestFit="1" customWidth="1"/>
    <col min="1227" max="1238" width="7.85546875" customWidth="1"/>
    <col min="1239" max="1245" width="7.85546875" bestFit="1" customWidth="1"/>
    <col min="1404" max="1404" width="3.140625" bestFit="1" customWidth="1"/>
    <col min="1405" max="1405" width="13.7109375" customWidth="1"/>
    <col min="1406" max="1406" width="15.42578125" customWidth="1"/>
    <col min="1407" max="1426" width="7.7109375" customWidth="1"/>
    <col min="1427" max="1427" width="8.85546875" bestFit="1" customWidth="1"/>
    <col min="1428" max="1446" width="7.7109375" customWidth="1"/>
    <col min="1447" max="1449" width="7.85546875" bestFit="1" customWidth="1"/>
    <col min="1450" max="1458" width="7.85546875" customWidth="1"/>
    <col min="1459" max="1482" width="7.85546875" bestFit="1" customWidth="1"/>
    <col min="1483" max="1494" width="7.85546875" customWidth="1"/>
    <col min="1495" max="1501" width="7.85546875" bestFit="1" customWidth="1"/>
    <col min="1660" max="1660" width="3.140625" bestFit="1" customWidth="1"/>
    <col min="1661" max="1661" width="13.7109375" customWidth="1"/>
    <col min="1662" max="1662" width="15.42578125" customWidth="1"/>
    <col min="1663" max="1682" width="7.7109375" customWidth="1"/>
    <col min="1683" max="1683" width="8.85546875" bestFit="1" customWidth="1"/>
    <col min="1684" max="1702" width="7.7109375" customWidth="1"/>
    <col min="1703" max="1705" width="7.85546875" bestFit="1" customWidth="1"/>
    <col min="1706" max="1714" width="7.85546875" customWidth="1"/>
    <col min="1715" max="1738" width="7.85546875" bestFit="1" customWidth="1"/>
    <col min="1739" max="1750" width="7.85546875" customWidth="1"/>
    <col min="1751" max="1757" width="7.85546875" bestFit="1" customWidth="1"/>
    <col min="1916" max="1916" width="3.140625" bestFit="1" customWidth="1"/>
    <col min="1917" max="1917" width="13.7109375" customWidth="1"/>
    <col min="1918" max="1918" width="15.42578125" customWidth="1"/>
    <col min="1919" max="1938" width="7.7109375" customWidth="1"/>
    <col min="1939" max="1939" width="8.85546875" bestFit="1" customWidth="1"/>
    <col min="1940" max="1958" width="7.7109375" customWidth="1"/>
    <col min="1959" max="1961" width="7.85546875" bestFit="1" customWidth="1"/>
    <col min="1962" max="1970" width="7.85546875" customWidth="1"/>
    <col min="1971" max="1994" width="7.85546875" bestFit="1" customWidth="1"/>
    <col min="1995" max="2006" width="7.85546875" customWidth="1"/>
    <col min="2007" max="2013" width="7.85546875" bestFit="1" customWidth="1"/>
    <col min="2172" max="2172" width="3.140625" bestFit="1" customWidth="1"/>
    <col min="2173" max="2173" width="13.7109375" customWidth="1"/>
    <col min="2174" max="2174" width="15.42578125" customWidth="1"/>
    <col min="2175" max="2194" width="7.7109375" customWidth="1"/>
    <col min="2195" max="2195" width="8.85546875" bestFit="1" customWidth="1"/>
    <col min="2196" max="2214" width="7.7109375" customWidth="1"/>
    <col min="2215" max="2217" width="7.85546875" bestFit="1" customWidth="1"/>
    <col min="2218" max="2226" width="7.85546875" customWidth="1"/>
    <col min="2227" max="2250" width="7.85546875" bestFit="1" customWidth="1"/>
    <col min="2251" max="2262" width="7.85546875" customWidth="1"/>
    <col min="2263" max="2269" width="7.85546875" bestFit="1" customWidth="1"/>
    <col min="2428" max="2428" width="3.140625" bestFit="1" customWidth="1"/>
    <col min="2429" max="2429" width="13.7109375" customWidth="1"/>
    <col min="2430" max="2430" width="15.42578125" customWidth="1"/>
    <col min="2431" max="2450" width="7.7109375" customWidth="1"/>
    <col min="2451" max="2451" width="8.85546875" bestFit="1" customWidth="1"/>
    <col min="2452" max="2470" width="7.7109375" customWidth="1"/>
    <col min="2471" max="2473" width="7.85546875" bestFit="1" customWidth="1"/>
    <col min="2474" max="2482" width="7.85546875" customWidth="1"/>
    <col min="2483" max="2506" width="7.85546875" bestFit="1" customWidth="1"/>
    <col min="2507" max="2518" width="7.85546875" customWidth="1"/>
    <col min="2519" max="2525" width="7.85546875" bestFit="1" customWidth="1"/>
    <col min="2684" max="2684" width="3.140625" bestFit="1" customWidth="1"/>
    <col min="2685" max="2685" width="13.7109375" customWidth="1"/>
    <col min="2686" max="2686" width="15.42578125" customWidth="1"/>
    <col min="2687" max="2706" width="7.7109375" customWidth="1"/>
    <col min="2707" max="2707" width="8.85546875" bestFit="1" customWidth="1"/>
    <col min="2708" max="2726" width="7.7109375" customWidth="1"/>
    <col min="2727" max="2729" width="7.85546875" bestFit="1" customWidth="1"/>
    <col min="2730" max="2738" width="7.85546875" customWidth="1"/>
    <col min="2739" max="2762" width="7.85546875" bestFit="1" customWidth="1"/>
    <col min="2763" max="2774" width="7.85546875" customWidth="1"/>
    <col min="2775" max="2781" width="7.85546875" bestFit="1" customWidth="1"/>
    <col min="2940" max="2940" width="3.140625" bestFit="1" customWidth="1"/>
    <col min="2941" max="2941" width="13.7109375" customWidth="1"/>
    <col min="2942" max="2942" width="15.42578125" customWidth="1"/>
    <col min="2943" max="2962" width="7.7109375" customWidth="1"/>
    <col min="2963" max="2963" width="8.85546875" bestFit="1" customWidth="1"/>
    <col min="2964" max="2982" width="7.7109375" customWidth="1"/>
    <col min="2983" max="2985" width="7.85546875" bestFit="1" customWidth="1"/>
    <col min="2986" max="2994" width="7.85546875" customWidth="1"/>
    <col min="2995" max="3018" width="7.85546875" bestFit="1" customWidth="1"/>
    <col min="3019" max="3030" width="7.85546875" customWidth="1"/>
    <col min="3031" max="3037" width="7.85546875" bestFit="1" customWidth="1"/>
    <col min="3196" max="3196" width="3.140625" bestFit="1" customWidth="1"/>
    <col min="3197" max="3197" width="13.7109375" customWidth="1"/>
    <col min="3198" max="3198" width="15.42578125" customWidth="1"/>
    <col min="3199" max="3218" width="7.7109375" customWidth="1"/>
    <col min="3219" max="3219" width="8.85546875" bestFit="1" customWidth="1"/>
    <col min="3220" max="3238" width="7.7109375" customWidth="1"/>
    <col min="3239" max="3241" width="7.85546875" bestFit="1" customWidth="1"/>
    <col min="3242" max="3250" width="7.85546875" customWidth="1"/>
    <col min="3251" max="3274" width="7.85546875" bestFit="1" customWidth="1"/>
    <col min="3275" max="3286" width="7.85546875" customWidth="1"/>
    <col min="3287" max="3293" width="7.85546875" bestFit="1" customWidth="1"/>
    <col min="3452" max="3452" width="3.140625" bestFit="1" customWidth="1"/>
    <col min="3453" max="3453" width="13.7109375" customWidth="1"/>
    <col min="3454" max="3454" width="15.42578125" customWidth="1"/>
    <col min="3455" max="3474" width="7.7109375" customWidth="1"/>
    <col min="3475" max="3475" width="8.85546875" bestFit="1" customWidth="1"/>
    <col min="3476" max="3494" width="7.7109375" customWidth="1"/>
    <col min="3495" max="3497" width="7.85546875" bestFit="1" customWidth="1"/>
    <col min="3498" max="3506" width="7.85546875" customWidth="1"/>
    <col min="3507" max="3530" width="7.85546875" bestFit="1" customWidth="1"/>
    <col min="3531" max="3542" width="7.85546875" customWidth="1"/>
    <col min="3543" max="3549" width="7.85546875" bestFit="1" customWidth="1"/>
    <col min="3708" max="3708" width="3.140625" bestFit="1" customWidth="1"/>
    <col min="3709" max="3709" width="13.7109375" customWidth="1"/>
    <col min="3710" max="3710" width="15.42578125" customWidth="1"/>
    <col min="3711" max="3730" width="7.7109375" customWidth="1"/>
    <col min="3731" max="3731" width="8.85546875" bestFit="1" customWidth="1"/>
    <col min="3732" max="3750" width="7.7109375" customWidth="1"/>
    <col min="3751" max="3753" width="7.85546875" bestFit="1" customWidth="1"/>
    <col min="3754" max="3762" width="7.85546875" customWidth="1"/>
    <col min="3763" max="3786" width="7.85546875" bestFit="1" customWidth="1"/>
    <col min="3787" max="3798" width="7.85546875" customWidth="1"/>
    <col min="3799" max="3805" width="7.85546875" bestFit="1" customWidth="1"/>
    <col min="3964" max="3964" width="3.140625" bestFit="1" customWidth="1"/>
    <col min="3965" max="3965" width="13.7109375" customWidth="1"/>
    <col min="3966" max="3966" width="15.42578125" customWidth="1"/>
    <col min="3967" max="3986" width="7.7109375" customWidth="1"/>
    <col min="3987" max="3987" width="8.85546875" bestFit="1" customWidth="1"/>
    <col min="3988" max="4006" width="7.7109375" customWidth="1"/>
    <col min="4007" max="4009" width="7.85546875" bestFit="1" customWidth="1"/>
    <col min="4010" max="4018" width="7.85546875" customWidth="1"/>
    <col min="4019" max="4042" width="7.85546875" bestFit="1" customWidth="1"/>
    <col min="4043" max="4054" width="7.85546875" customWidth="1"/>
    <col min="4055" max="4061" width="7.85546875" bestFit="1" customWidth="1"/>
    <col min="4220" max="4220" width="3.140625" bestFit="1" customWidth="1"/>
    <col min="4221" max="4221" width="13.7109375" customWidth="1"/>
    <col min="4222" max="4222" width="15.42578125" customWidth="1"/>
    <col min="4223" max="4242" width="7.7109375" customWidth="1"/>
    <col min="4243" max="4243" width="8.85546875" bestFit="1" customWidth="1"/>
    <col min="4244" max="4262" width="7.7109375" customWidth="1"/>
    <col min="4263" max="4265" width="7.85546875" bestFit="1" customWidth="1"/>
    <col min="4266" max="4274" width="7.85546875" customWidth="1"/>
    <col min="4275" max="4298" width="7.85546875" bestFit="1" customWidth="1"/>
    <col min="4299" max="4310" width="7.85546875" customWidth="1"/>
    <col min="4311" max="4317" width="7.85546875" bestFit="1" customWidth="1"/>
    <col min="4476" max="4476" width="3.140625" bestFit="1" customWidth="1"/>
    <col min="4477" max="4477" width="13.7109375" customWidth="1"/>
    <col min="4478" max="4478" width="15.42578125" customWidth="1"/>
    <col min="4479" max="4498" width="7.7109375" customWidth="1"/>
    <col min="4499" max="4499" width="8.85546875" bestFit="1" customWidth="1"/>
    <col min="4500" max="4518" width="7.7109375" customWidth="1"/>
    <col min="4519" max="4521" width="7.85546875" bestFit="1" customWidth="1"/>
    <col min="4522" max="4530" width="7.85546875" customWidth="1"/>
    <col min="4531" max="4554" width="7.85546875" bestFit="1" customWidth="1"/>
    <col min="4555" max="4566" width="7.85546875" customWidth="1"/>
    <col min="4567" max="4573" width="7.85546875" bestFit="1" customWidth="1"/>
    <col min="4732" max="4732" width="3.140625" bestFit="1" customWidth="1"/>
    <col min="4733" max="4733" width="13.7109375" customWidth="1"/>
    <col min="4734" max="4734" width="15.42578125" customWidth="1"/>
    <col min="4735" max="4754" width="7.7109375" customWidth="1"/>
    <col min="4755" max="4755" width="8.85546875" bestFit="1" customWidth="1"/>
    <col min="4756" max="4774" width="7.7109375" customWidth="1"/>
    <col min="4775" max="4777" width="7.85546875" bestFit="1" customWidth="1"/>
    <col min="4778" max="4786" width="7.85546875" customWidth="1"/>
    <col min="4787" max="4810" width="7.85546875" bestFit="1" customWidth="1"/>
    <col min="4811" max="4822" width="7.85546875" customWidth="1"/>
    <col min="4823" max="4829" width="7.85546875" bestFit="1" customWidth="1"/>
    <col min="4988" max="4988" width="3.140625" bestFit="1" customWidth="1"/>
    <col min="4989" max="4989" width="13.7109375" customWidth="1"/>
    <col min="4990" max="4990" width="15.42578125" customWidth="1"/>
    <col min="4991" max="5010" width="7.7109375" customWidth="1"/>
    <col min="5011" max="5011" width="8.85546875" bestFit="1" customWidth="1"/>
    <col min="5012" max="5030" width="7.7109375" customWidth="1"/>
    <col min="5031" max="5033" width="7.85546875" bestFit="1" customWidth="1"/>
    <col min="5034" max="5042" width="7.85546875" customWidth="1"/>
    <col min="5043" max="5066" width="7.85546875" bestFit="1" customWidth="1"/>
    <col min="5067" max="5078" width="7.85546875" customWidth="1"/>
    <col min="5079" max="5085" width="7.85546875" bestFit="1" customWidth="1"/>
    <col min="5244" max="5244" width="3.140625" bestFit="1" customWidth="1"/>
    <col min="5245" max="5245" width="13.7109375" customWidth="1"/>
    <col min="5246" max="5246" width="15.42578125" customWidth="1"/>
    <col min="5247" max="5266" width="7.7109375" customWidth="1"/>
    <col min="5267" max="5267" width="8.85546875" bestFit="1" customWidth="1"/>
    <col min="5268" max="5286" width="7.7109375" customWidth="1"/>
    <col min="5287" max="5289" width="7.85546875" bestFit="1" customWidth="1"/>
    <col min="5290" max="5298" width="7.85546875" customWidth="1"/>
    <col min="5299" max="5322" width="7.85546875" bestFit="1" customWidth="1"/>
    <col min="5323" max="5334" width="7.85546875" customWidth="1"/>
    <col min="5335" max="5341" width="7.85546875" bestFit="1" customWidth="1"/>
    <col min="5500" max="5500" width="3.140625" bestFit="1" customWidth="1"/>
    <col min="5501" max="5501" width="13.7109375" customWidth="1"/>
    <col min="5502" max="5502" width="15.42578125" customWidth="1"/>
    <col min="5503" max="5522" width="7.7109375" customWidth="1"/>
    <col min="5523" max="5523" width="8.85546875" bestFit="1" customWidth="1"/>
    <col min="5524" max="5542" width="7.7109375" customWidth="1"/>
    <col min="5543" max="5545" width="7.85546875" bestFit="1" customWidth="1"/>
    <col min="5546" max="5554" width="7.85546875" customWidth="1"/>
    <col min="5555" max="5578" width="7.85546875" bestFit="1" customWidth="1"/>
    <col min="5579" max="5590" width="7.85546875" customWidth="1"/>
    <col min="5591" max="5597" width="7.85546875" bestFit="1" customWidth="1"/>
    <col min="5756" max="5756" width="3.140625" bestFit="1" customWidth="1"/>
    <col min="5757" max="5757" width="13.7109375" customWidth="1"/>
    <col min="5758" max="5758" width="15.42578125" customWidth="1"/>
    <col min="5759" max="5778" width="7.7109375" customWidth="1"/>
    <col min="5779" max="5779" width="8.85546875" bestFit="1" customWidth="1"/>
    <col min="5780" max="5798" width="7.7109375" customWidth="1"/>
    <col min="5799" max="5801" width="7.85546875" bestFit="1" customWidth="1"/>
    <col min="5802" max="5810" width="7.85546875" customWidth="1"/>
    <col min="5811" max="5834" width="7.85546875" bestFit="1" customWidth="1"/>
    <col min="5835" max="5846" width="7.85546875" customWidth="1"/>
    <col min="5847" max="5853" width="7.85546875" bestFit="1" customWidth="1"/>
    <col min="6012" max="6012" width="3.140625" bestFit="1" customWidth="1"/>
    <col min="6013" max="6013" width="13.7109375" customWidth="1"/>
    <col min="6014" max="6014" width="15.42578125" customWidth="1"/>
    <col min="6015" max="6034" width="7.7109375" customWidth="1"/>
    <col min="6035" max="6035" width="8.85546875" bestFit="1" customWidth="1"/>
    <col min="6036" max="6054" width="7.7109375" customWidth="1"/>
    <col min="6055" max="6057" width="7.85546875" bestFit="1" customWidth="1"/>
    <col min="6058" max="6066" width="7.85546875" customWidth="1"/>
    <col min="6067" max="6090" width="7.85546875" bestFit="1" customWidth="1"/>
    <col min="6091" max="6102" width="7.85546875" customWidth="1"/>
    <col min="6103" max="6109" width="7.85546875" bestFit="1" customWidth="1"/>
    <col min="6268" max="6268" width="3.140625" bestFit="1" customWidth="1"/>
    <col min="6269" max="6269" width="13.7109375" customWidth="1"/>
    <col min="6270" max="6270" width="15.42578125" customWidth="1"/>
    <col min="6271" max="6290" width="7.7109375" customWidth="1"/>
    <col min="6291" max="6291" width="8.85546875" bestFit="1" customWidth="1"/>
    <col min="6292" max="6310" width="7.7109375" customWidth="1"/>
    <col min="6311" max="6313" width="7.85546875" bestFit="1" customWidth="1"/>
    <col min="6314" max="6322" width="7.85546875" customWidth="1"/>
    <col min="6323" max="6346" width="7.85546875" bestFit="1" customWidth="1"/>
    <col min="6347" max="6358" width="7.85546875" customWidth="1"/>
    <col min="6359" max="6365" width="7.85546875" bestFit="1" customWidth="1"/>
    <col min="6524" max="6524" width="3.140625" bestFit="1" customWidth="1"/>
    <col min="6525" max="6525" width="13.7109375" customWidth="1"/>
    <col min="6526" max="6526" width="15.42578125" customWidth="1"/>
    <col min="6527" max="6546" width="7.7109375" customWidth="1"/>
    <col min="6547" max="6547" width="8.85546875" bestFit="1" customWidth="1"/>
    <col min="6548" max="6566" width="7.7109375" customWidth="1"/>
    <col min="6567" max="6569" width="7.85546875" bestFit="1" customWidth="1"/>
    <col min="6570" max="6578" width="7.85546875" customWidth="1"/>
    <col min="6579" max="6602" width="7.85546875" bestFit="1" customWidth="1"/>
    <col min="6603" max="6614" width="7.85546875" customWidth="1"/>
    <col min="6615" max="6621" width="7.85546875" bestFit="1" customWidth="1"/>
    <col min="6780" max="6780" width="3.140625" bestFit="1" customWidth="1"/>
    <col min="6781" max="6781" width="13.7109375" customWidth="1"/>
    <col min="6782" max="6782" width="15.42578125" customWidth="1"/>
    <col min="6783" max="6802" width="7.7109375" customWidth="1"/>
    <col min="6803" max="6803" width="8.85546875" bestFit="1" customWidth="1"/>
    <col min="6804" max="6822" width="7.7109375" customWidth="1"/>
    <col min="6823" max="6825" width="7.85546875" bestFit="1" customWidth="1"/>
    <col min="6826" max="6834" width="7.85546875" customWidth="1"/>
    <col min="6835" max="6858" width="7.85546875" bestFit="1" customWidth="1"/>
    <col min="6859" max="6870" width="7.85546875" customWidth="1"/>
    <col min="6871" max="6877" width="7.85546875" bestFit="1" customWidth="1"/>
    <col min="7036" max="7036" width="3.140625" bestFit="1" customWidth="1"/>
    <col min="7037" max="7037" width="13.7109375" customWidth="1"/>
    <col min="7038" max="7038" width="15.42578125" customWidth="1"/>
    <col min="7039" max="7058" width="7.7109375" customWidth="1"/>
    <col min="7059" max="7059" width="8.85546875" bestFit="1" customWidth="1"/>
    <col min="7060" max="7078" width="7.7109375" customWidth="1"/>
    <col min="7079" max="7081" width="7.85546875" bestFit="1" customWidth="1"/>
    <col min="7082" max="7090" width="7.85546875" customWidth="1"/>
    <col min="7091" max="7114" width="7.85546875" bestFit="1" customWidth="1"/>
    <col min="7115" max="7126" width="7.85546875" customWidth="1"/>
    <col min="7127" max="7133" width="7.85546875" bestFit="1" customWidth="1"/>
    <col min="7292" max="7292" width="3.140625" bestFit="1" customWidth="1"/>
    <col min="7293" max="7293" width="13.7109375" customWidth="1"/>
    <col min="7294" max="7294" width="15.42578125" customWidth="1"/>
    <col min="7295" max="7314" width="7.7109375" customWidth="1"/>
    <col min="7315" max="7315" width="8.85546875" bestFit="1" customWidth="1"/>
    <col min="7316" max="7334" width="7.7109375" customWidth="1"/>
    <col min="7335" max="7337" width="7.85546875" bestFit="1" customWidth="1"/>
    <col min="7338" max="7346" width="7.85546875" customWidth="1"/>
    <col min="7347" max="7370" width="7.85546875" bestFit="1" customWidth="1"/>
    <col min="7371" max="7382" width="7.85546875" customWidth="1"/>
    <col min="7383" max="7389" width="7.85546875" bestFit="1" customWidth="1"/>
    <col min="7548" max="7548" width="3.140625" bestFit="1" customWidth="1"/>
    <col min="7549" max="7549" width="13.7109375" customWidth="1"/>
    <col min="7550" max="7550" width="15.42578125" customWidth="1"/>
    <col min="7551" max="7570" width="7.7109375" customWidth="1"/>
    <col min="7571" max="7571" width="8.85546875" bestFit="1" customWidth="1"/>
    <col min="7572" max="7590" width="7.7109375" customWidth="1"/>
    <col min="7591" max="7593" width="7.85546875" bestFit="1" customWidth="1"/>
    <col min="7594" max="7602" width="7.85546875" customWidth="1"/>
    <col min="7603" max="7626" width="7.85546875" bestFit="1" customWidth="1"/>
    <col min="7627" max="7638" width="7.85546875" customWidth="1"/>
    <col min="7639" max="7645" width="7.85546875" bestFit="1" customWidth="1"/>
    <col min="7804" max="7804" width="3.140625" bestFit="1" customWidth="1"/>
    <col min="7805" max="7805" width="13.7109375" customWidth="1"/>
    <col min="7806" max="7806" width="15.42578125" customWidth="1"/>
    <col min="7807" max="7826" width="7.7109375" customWidth="1"/>
    <col min="7827" max="7827" width="8.85546875" bestFit="1" customWidth="1"/>
    <col min="7828" max="7846" width="7.7109375" customWidth="1"/>
    <col min="7847" max="7849" width="7.85546875" bestFit="1" customWidth="1"/>
    <col min="7850" max="7858" width="7.85546875" customWidth="1"/>
    <col min="7859" max="7882" width="7.85546875" bestFit="1" customWidth="1"/>
    <col min="7883" max="7894" width="7.85546875" customWidth="1"/>
    <col min="7895" max="7901" width="7.85546875" bestFit="1" customWidth="1"/>
    <col min="8060" max="8060" width="3.140625" bestFit="1" customWidth="1"/>
    <col min="8061" max="8061" width="13.7109375" customWidth="1"/>
    <col min="8062" max="8062" width="15.42578125" customWidth="1"/>
    <col min="8063" max="8082" width="7.7109375" customWidth="1"/>
    <col min="8083" max="8083" width="8.85546875" bestFit="1" customWidth="1"/>
    <col min="8084" max="8102" width="7.7109375" customWidth="1"/>
    <col min="8103" max="8105" width="7.85546875" bestFit="1" customWidth="1"/>
    <col min="8106" max="8114" width="7.85546875" customWidth="1"/>
    <col min="8115" max="8138" width="7.85546875" bestFit="1" customWidth="1"/>
    <col min="8139" max="8150" width="7.85546875" customWidth="1"/>
    <col min="8151" max="8157" width="7.85546875" bestFit="1" customWidth="1"/>
    <col min="8316" max="8316" width="3.140625" bestFit="1" customWidth="1"/>
    <col min="8317" max="8317" width="13.7109375" customWidth="1"/>
    <col min="8318" max="8318" width="15.42578125" customWidth="1"/>
    <col min="8319" max="8338" width="7.7109375" customWidth="1"/>
    <col min="8339" max="8339" width="8.85546875" bestFit="1" customWidth="1"/>
    <col min="8340" max="8358" width="7.7109375" customWidth="1"/>
    <col min="8359" max="8361" width="7.85546875" bestFit="1" customWidth="1"/>
    <col min="8362" max="8370" width="7.85546875" customWidth="1"/>
    <col min="8371" max="8394" width="7.85546875" bestFit="1" customWidth="1"/>
    <col min="8395" max="8406" width="7.85546875" customWidth="1"/>
    <col min="8407" max="8413" width="7.85546875" bestFit="1" customWidth="1"/>
    <col min="8572" max="8572" width="3.140625" bestFit="1" customWidth="1"/>
    <col min="8573" max="8573" width="13.7109375" customWidth="1"/>
    <col min="8574" max="8574" width="15.42578125" customWidth="1"/>
    <col min="8575" max="8594" width="7.7109375" customWidth="1"/>
    <col min="8595" max="8595" width="8.85546875" bestFit="1" customWidth="1"/>
    <col min="8596" max="8614" width="7.7109375" customWidth="1"/>
    <col min="8615" max="8617" width="7.85546875" bestFit="1" customWidth="1"/>
    <col min="8618" max="8626" width="7.85546875" customWidth="1"/>
    <col min="8627" max="8650" width="7.85546875" bestFit="1" customWidth="1"/>
    <col min="8651" max="8662" width="7.85546875" customWidth="1"/>
    <col min="8663" max="8669" width="7.85546875" bestFit="1" customWidth="1"/>
    <col min="8828" max="8828" width="3.140625" bestFit="1" customWidth="1"/>
    <col min="8829" max="8829" width="13.7109375" customWidth="1"/>
    <col min="8830" max="8830" width="15.42578125" customWidth="1"/>
    <col min="8831" max="8850" width="7.7109375" customWidth="1"/>
    <col min="8851" max="8851" width="8.85546875" bestFit="1" customWidth="1"/>
    <col min="8852" max="8870" width="7.7109375" customWidth="1"/>
    <col min="8871" max="8873" width="7.85546875" bestFit="1" customWidth="1"/>
    <col min="8874" max="8882" width="7.85546875" customWidth="1"/>
    <col min="8883" max="8906" width="7.85546875" bestFit="1" customWidth="1"/>
    <col min="8907" max="8918" width="7.85546875" customWidth="1"/>
    <col min="8919" max="8925" width="7.85546875" bestFit="1" customWidth="1"/>
    <col min="9084" max="9084" width="3.140625" bestFit="1" customWidth="1"/>
    <col min="9085" max="9085" width="13.7109375" customWidth="1"/>
    <col min="9086" max="9086" width="15.42578125" customWidth="1"/>
    <col min="9087" max="9106" width="7.7109375" customWidth="1"/>
    <col min="9107" max="9107" width="8.85546875" bestFit="1" customWidth="1"/>
    <col min="9108" max="9126" width="7.7109375" customWidth="1"/>
    <col min="9127" max="9129" width="7.85546875" bestFit="1" customWidth="1"/>
    <col min="9130" max="9138" width="7.85546875" customWidth="1"/>
    <col min="9139" max="9162" width="7.85546875" bestFit="1" customWidth="1"/>
    <col min="9163" max="9174" width="7.85546875" customWidth="1"/>
    <col min="9175" max="9181" width="7.85546875" bestFit="1" customWidth="1"/>
    <col min="9340" max="9340" width="3.140625" bestFit="1" customWidth="1"/>
    <col min="9341" max="9341" width="13.7109375" customWidth="1"/>
    <col min="9342" max="9342" width="15.42578125" customWidth="1"/>
    <col min="9343" max="9362" width="7.7109375" customWidth="1"/>
    <col min="9363" max="9363" width="8.85546875" bestFit="1" customWidth="1"/>
    <col min="9364" max="9382" width="7.7109375" customWidth="1"/>
    <col min="9383" max="9385" width="7.85546875" bestFit="1" customWidth="1"/>
    <col min="9386" max="9394" width="7.85546875" customWidth="1"/>
    <col min="9395" max="9418" width="7.85546875" bestFit="1" customWidth="1"/>
    <col min="9419" max="9430" width="7.85546875" customWidth="1"/>
    <col min="9431" max="9437" width="7.85546875" bestFit="1" customWidth="1"/>
    <col min="9596" max="9596" width="3.140625" bestFit="1" customWidth="1"/>
    <col min="9597" max="9597" width="13.7109375" customWidth="1"/>
    <col min="9598" max="9598" width="15.42578125" customWidth="1"/>
    <col min="9599" max="9618" width="7.7109375" customWidth="1"/>
    <col min="9619" max="9619" width="8.85546875" bestFit="1" customWidth="1"/>
    <col min="9620" max="9638" width="7.7109375" customWidth="1"/>
    <col min="9639" max="9641" width="7.85546875" bestFit="1" customWidth="1"/>
    <col min="9642" max="9650" width="7.85546875" customWidth="1"/>
    <col min="9651" max="9674" width="7.85546875" bestFit="1" customWidth="1"/>
    <col min="9675" max="9686" width="7.85546875" customWidth="1"/>
    <col min="9687" max="9693" width="7.85546875" bestFit="1" customWidth="1"/>
    <col min="9852" max="9852" width="3.140625" bestFit="1" customWidth="1"/>
    <col min="9853" max="9853" width="13.7109375" customWidth="1"/>
    <col min="9854" max="9854" width="15.42578125" customWidth="1"/>
    <col min="9855" max="9874" width="7.7109375" customWidth="1"/>
    <col min="9875" max="9875" width="8.85546875" bestFit="1" customWidth="1"/>
    <col min="9876" max="9894" width="7.7109375" customWidth="1"/>
    <col min="9895" max="9897" width="7.85546875" bestFit="1" customWidth="1"/>
    <col min="9898" max="9906" width="7.85546875" customWidth="1"/>
    <col min="9907" max="9930" width="7.85546875" bestFit="1" customWidth="1"/>
    <col min="9931" max="9942" width="7.85546875" customWidth="1"/>
    <col min="9943" max="9949" width="7.85546875" bestFit="1" customWidth="1"/>
    <col min="10108" max="10108" width="3.140625" bestFit="1" customWidth="1"/>
    <col min="10109" max="10109" width="13.7109375" customWidth="1"/>
    <col min="10110" max="10110" width="15.42578125" customWidth="1"/>
    <col min="10111" max="10130" width="7.7109375" customWidth="1"/>
    <col min="10131" max="10131" width="8.85546875" bestFit="1" customWidth="1"/>
    <col min="10132" max="10150" width="7.7109375" customWidth="1"/>
    <col min="10151" max="10153" width="7.85546875" bestFit="1" customWidth="1"/>
    <col min="10154" max="10162" width="7.85546875" customWidth="1"/>
    <col min="10163" max="10186" width="7.85546875" bestFit="1" customWidth="1"/>
    <col min="10187" max="10198" width="7.85546875" customWidth="1"/>
    <col min="10199" max="10205" width="7.85546875" bestFit="1" customWidth="1"/>
    <col min="10364" max="10364" width="3.140625" bestFit="1" customWidth="1"/>
    <col min="10365" max="10365" width="13.7109375" customWidth="1"/>
    <col min="10366" max="10366" width="15.42578125" customWidth="1"/>
    <col min="10367" max="10386" width="7.7109375" customWidth="1"/>
    <col min="10387" max="10387" width="8.85546875" bestFit="1" customWidth="1"/>
    <col min="10388" max="10406" width="7.7109375" customWidth="1"/>
    <col min="10407" max="10409" width="7.85546875" bestFit="1" customWidth="1"/>
    <col min="10410" max="10418" width="7.85546875" customWidth="1"/>
    <col min="10419" max="10442" width="7.85546875" bestFit="1" customWidth="1"/>
    <col min="10443" max="10454" width="7.85546875" customWidth="1"/>
    <col min="10455" max="10461" width="7.85546875" bestFit="1" customWidth="1"/>
    <col min="10620" max="10620" width="3.140625" bestFit="1" customWidth="1"/>
    <col min="10621" max="10621" width="13.7109375" customWidth="1"/>
    <col min="10622" max="10622" width="15.42578125" customWidth="1"/>
    <col min="10623" max="10642" width="7.7109375" customWidth="1"/>
    <col min="10643" max="10643" width="8.85546875" bestFit="1" customWidth="1"/>
    <col min="10644" max="10662" width="7.7109375" customWidth="1"/>
    <col min="10663" max="10665" width="7.85546875" bestFit="1" customWidth="1"/>
    <col min="10666" max="10674" width="7.85546875" customWidth="1"/>
    <col min="10675" max="10698" width="7.85546875" bestFit="1" customWidth="1"/>
    <col min="10699" max="10710" width="7.85546875" customWidth="1"/>
    <col min="10711" max="10717" width="7.85546875" bestFit="1" customWidth="1"/>
    <col min="10876" max="10876" width="3.140625" bestFit="1" customWidth="1"/>
    <col min="10877" max="10877" width="13.7109375" customWidth="1"/>
    <col min="10878" max="10878" width="15.42578125" customWidth="1"/>
    <col min="10879" max="10898" width="7.7109375" customWidth="1"/>
    <col min="10899" max="10899" width="8.85546875" bestFit="1" customWidth="1"/>
    <col min="10900" max="10918" width="7.7109375" customWidth="1"/>
    <col min="10919" max="10921" width="7.85546875" bestFit="1" customWidth="1"/>
    <col min="10922" max="10930" width="7.85546875" customWidth="1"/>
    <col min="10931" max="10954" width="7.85546875" bestFit="1" customWidth="1"/>
    <col min="10955" max="10966" width="7.85546875" customWidth="1"/>
    <col min="10967" max="10973" width="7.85546875" bestFit="1" customWidth="1"/>
    <col min="11132" max="11132" width="3.140625" bestFit="1" customWidth="1"/>
    <col min="11133" max="11133" width="13.7109375" customWidth="1"/>
    <col min="11134" max="11134" width="15.42578125" customWidth="1"/>
    <col min="11135" max="11154" width="7.7109375" customWidth="1"/>
    <col min="11155" max="11155" width="8.85546875" bestFit="1" customWidth="1"/>
    <col min="11156" max="11174" width="7.7109375" customWidth="1"/>
    <col min="11175" max="11177" width="7.85546875" bestFit="1" customWidth="1"/>
    <col min="11178" max="11186" width="7.85546875" customWidth="1"/>
    <col min="11187" max="11210" width="7.85546875" bestFit="1" customWidth="1"/>
    <col min="11211" max="11222" width="7.85546875" customWidth="1"/>
    <col min="11223" max="11229" width="7.85546875" bestFit="1" customWidth="1"/>
    <col min="11388" max="11388" width="3.140625" bestFit="1" customWidth="1"/>
    <col min="11389" max="11389" width="13.7109375" customWidth="1"/>
    <col min="11390" max="11390" width="15.42578125" customWidth="1"/>
    <col min="11391" max="11410" width="7.7109375" customWidth="1"/>
    <col min="11411" max="11411" width="8.85546875" bestFit="1" customWidth="1"/>
    <col min="11412" max="11430" width="7.7109375" customWidth="1"/>
    <col min="11431" max="11433" width="7.85546875" bestFit="1" customWidth="1"/>
    <col min="11434" max="11442" width="7.85546875" customWidth="1"/>
    <col min="11443" max="11466" width="7.85546875" bestFit="1" customWidth="1"/>
    <col min="11467" max="11478" width="7.85546875" customWidth="1"/>
    <col min="11479" max="11485" width="7.85546875" bestFit="1" customWidth="1"/>
    <col min="11644" max="11644" width="3.140625" bestFit="1" customWidth="1"/>
    <col min="11645" max="11645" width="13.7109375" customWidth="1"/>
    <col min="11646" max="11646" width="15.42578125" customWidth="1"/>
    <col min="11647" max="11666" width="7.7109375" customWidth="1"/>
    <col min="11667" max="11667" width="8.85546875" bestFit="1" customWidth="1"/>
    <col min="11668" max="11686" width="7.7109375" customWidth="1"/>
    <col min="11687" max="11689" width="7.85546875" bestFit="1" customWidth="1"/>
    <col min="11690" max="11698" width="7.85546875" customWidth="1"/>
    <col min="11699" max="11722" width="7.85546875" bestFit="1" customWidth="1"/>
    <col min="11723" max="11734" width="7.85546875" customWidth="1"/>
    <col min="11735" max="11741" width="7.85546875" bestFit="1" customWidth="1"/>
    <col min="11900" max="11900" width="3.140625" bestFit="1" customWidth="1"/>
    <col min="11901" max="11901" width="13.7109375" customWidth="1"/>
    <col min="11902" max="11902" width="15.42578125" customWidth="1"/>
    <col min="11903" max="11922" width="7.7109375" customWidth="1"/>
    <col min="11923" max="11923" width="8.85546875" bestFit="1" customWidth="1"/>
    <col min="11924" max="11942" width="7.7109375" customWidth="1"/>
    <col min="11943" max="11945" width="7.85546875" bestFit="1" customWidth="1"/>
    <col min="11946" max="11954" width="7.85546875" customWidth="1"/>
    <col min="11955" max="11978" width="7.85546875" bestFit="1" customWidth="1"/>
    <col min="11979" max="11990" width="7.85546875" customWidth="1"/>
    <col min="11991" max="11997" width="7.85546875" bestFit="1" customWidth="1"/>
    <col min="12156" max="12156" width="3.140625" bestFit="1" customWidth="1"/>
    <col min="12157" max="12157" width="13.7109375" customWidth="1"/>
    <col min="12158" max="12158" width="15.42578125" customWidth="1"/>
    <col min="12159" max="12178" width="7.7109375" customWidth="1"/>
    <col min="12179" max="12179" width="8.85546875" bestFit="1" customWidth="1"/>
    <col min="12180" max="12198" width="7.7109375" customWidth="1"/>
    <col min="12199" max="12201" width="7.85546875" bestFit="1" customWidth="1"/>
    <col min="12202" max="12210" width="7.85546875" customWidth="1"/>
    <col min="12211" max="12234" width="7.85546875" bestFit="1" customWidth="1"/>
    <col min="12235" max="12246" width="7.85546875" customWidth="1"/>
    <col min="12247" max="12253" width="7.85546875" bestFit="1" customWidth="1"/>
    <col min="12412" max="12412" width="3.140625" bestFit="1" customWidth="1"/>
    <col min="12413" max="12413" width="13.7109375" customWidth="1"/>
    <col min="12414" max="12414" width="15.42578125" customWidth="1"/>
    <col min="12415" max="12434" width="7.7109375" customWidth="1"/>
    <col min="12435" max="12435" width="8.85546875" bestFit="1" customWidth="1"/>
    <col min="12436" max="12454" width="7.7109375" customWidth="1"/>
    <col min="12455" max="12457" width="7.85546875" bestFit="1" customWidth="1"/>
    <col min="12458" max="12466" width="7.85546875" customWidth="1"/>
    <col min="12467" max="12490" width="7.85546875" bestFit="1" customWidth="1"/>
    <col min="12491" max="12502" width="7.85546875" customWidth="1"/>
    <col min="12503" max="12509" width="7.85546875" bestFit="1" customWidth="1"/>
    <col min="12668" max="12668" width="3.140625" bestFit="1" customWidth="1"/>
    <col min="12669" max="12669" width="13.7109375" customWidth="1"/>
    <col min="12670" max="12670" width="15.42578125" customWidth="1"/>
    <col min="12671" max="12690" width="7.7109375" customWidth="1"/>
    <col min="12691" max="12691" width="8.85546875" bestFit="1" customWidth="1"/>
    <col min="12692" max="12710" width="7.7109375" customWidth="1"/>
    <col min="12711" max="12713" width="7.85546875" bestFit="1" customWidth="1"/>
    <col min="12714" max="12722" width="7.85546875" customWidth="1"/>
    <col min="12723" max="12746" width="7.85546875" bestFit="1" customWidth="1"/>
    <col min="12747" max="12758" width="7.85546875" customWidth="1"/>
    <col min="12759" max="12765" width="7.85546875" bestFit="1" customWidth="1"/>
    <col min="12924" max="12924" width="3.140625" bestFit="1" customWidth="1"/>
    <col min="12925" max="12925" width="13.7109375" customWidth="1"/>
    <col min="12926" max="12926" width="15.42578125" customWidth="1"/>
    <col min="12927" max="12946" width="7.7109375" customWidth="1"/>
    <col min="12947" max="12947" width="8.85546875" bestFit="1" customWidth="1"/>
    <col min="12948" max="12966" width="7.7109375" customWidth="1"/>
    <col min="12967" max="12969" width="7.85546875" bestFit="1" customWidth="1"/>
    <col min="12970" max="12978" width="7.85546875" customWidth="1"/>
    <col min="12979" max="13002" width="7.85546875" bestFit="1" customWidth="1"/>
    <col min="13003" max="13014" width="7.85546875" customWidth="1"/>
    <col min="13015" max="13021" width="7.85546875" bestFit="1" customWidth="1"/>
    <col min="13180" max="13180" width="3.140625" bestFit="1" customWidth="1"/>
    <col min="13181" max="13181" width="13.7109375" customWidth="1"/>
    <col min="13182" max="13182" width="15.42578125" customWidth="1"/>
    <col min="13183" max="13202" width="7.7109375" customWidth="1"/>
    <col min="13203" max="13203" width="8.85546875" bestFit="1" customWidth="1"/>
    <col min="13204" max="13222" width="7.7109375" customWidth="1"/>
    <col min="13223" max="13225" width="7.85546875" bestFit="1" customWidth="1"/>
    <col min="13226" max="13234" width="7.85546875" customWidth="1"/>
    <col min="13235" max="13258" width="7.85546875" bestFit="1" customWidth="1"/>
    <col min="13259" max="13270" width="7.85546875" customWidth="1"/>
    <col min="13271" max="13277" width="7.85546875" bestFit="1" customWidth="1"/>
    <col min="13436" max="13436" width="3.140625" bestFit="1" customWidth="1"/>
    <col min="13437" max="13437" width="13.7109375" customWidth="1"/>
    <col min="13438" max="13438" width="15.42578125" customWidth="1"/>
    <col min="13439" max="13458" width="7.7109375" customWidth="1"/>
    <col min="13459" max="13459" width="8.85546875" bestFit="1" customWidth="1"/>
    <col min="13460" max="13478" width="7.7109375" customWidth="1"/>
    <col min="13479" max="13481" width="7.85546875" bestFit="1" customWidth="1"/>
    <col min="13482" max="13490" width="7.85546875" customWidth="1"/>
    <col min="13491" max="13514" width="7.85546875" bestFit="1" customWidth="1"/>
    <col min="13515" max="13526" width="7.85546875" customWidth="1"/>
    <col min="13527" max="13533" width="7.85546875" bestFit="1" customWidth="1"/>
    <col min="13692" max="13692" width="3.140625" bestFit="1" customWidth="1"/>
    <col min="13693" max="13693" width="13.7109375" customWidth="1"/>
    <col min="13694" max="13694" width="15.42578125" customWidth="1"/>
    <col min="13695" max="13714" width="7.7109375" customWidth="1"/>
    <col min="13715" max="13715" width="8.85546875" bestFit="1" customWidth="1"/>
    <col min="13716" max="13734" width="7.7109375" customWidth="1"/>
    <col min="13735" max="13737" width="7.85546875" bestFit="1" customWidth="1"/>
    <col min="13738" max="13746" width="7.85546875" customWidth="1"/>
    <col min="13747" max="13770" width="7.85546875" bestFit="1" customWidth="1"/>
    <col min="13771" max="13782" width="7.85546875" customWidth="1"/>
    <col min="13783" max="13789" width="7.85546875" bestFit="1" customWidth="1"/>
    <col min="13948" max="13948" width="3.140625" bestFit="1" customWidth="1"/>
    <col min="13949" max="13949" width="13.7109375" customWidth="1"/>
    <col min="13950" max="13950" width="15.42578125" customWidth="1"/>
    <col min="13951" max="13970" width="7.7109375" customWidth="1"/>
    <col min="13971" max="13971" width="8.85546875" bestFit="1" customWidth="1"/>
    <col min="13972" max="13990" width="7.7109375" customWidth="1"/>
    <col min="13991" max="13993" width="7.85546875" bestFit="1" customWidth="1"/>
    <col min="13994" max="14002" width="7.85546875" customWidth="1"/>
    <col min="14003" max="14026" width="7.85546875" bestFit="1" customWidth="1"/>
    <col min="14027" max="14038" width="7.85546875" customWidth="1"/>
    <col min="14039" max="14045" width="7.85546875" bestFit="1" customWidth="1"/>
    <col min="14204" max="14204" width="3.140625" bestFit="1" customWidth="1"/>
    <col min="14205" max="14205" width="13.7109375" customWidth="1"/>
    <col min="14206" max="14206" width="15.42578125" customWidth="1"/>
    <col min="14207" max="14226" width="7.7109375" customWidth="1"/>
    <col min="14227" max="14227" width="8.85546875" bestFit="1" customWidth="1"/>
    <col min="14228" max="14246" width="7.7109375" customWidth="1"/>
    <col min="14247" max="14249" width="7.85546875" bestFit="1" customWidth="1"/>
    <col min="14250" max="14258" width="7.85546875" customWidth="1"/>
    <col min="14259" max="14282" width="7.85546875" bestFit="1" customWidth="1"/>
    <col min="14283" max="14294" width="7.85546875" customWidth="1"/>
    <col min="14295" max="14301" width="7.85546875" bestFit="1" customWidth="1"/>
    <col min="14460" max="14460" width="3.140625" bestFit="1" customWidth="1"/>
    <col min="14461" max="14461" width="13.7109375" customWidth="1"/>
    <col min="14462" max="14462" width="15.42578125" customWidth="1"/>
    <col min="14463" max="14482" width="7.7109375" customWidth="1"/>
    <col min="14483" max="14483" width="8.85546875" bestFit="1" customWidth="1"/>
    <col min="14484" max="14502" width="7.7109375" customWidth="1"/>
    <col min="14503" max="14505" width="7.85546875" bestFit="1" customWidth="1"/>
    <col min="14506" max="14514" width="7.85546875" customWidth="1"/>
    <col min="14515" max="14538" width="7.85546875" bestFit="1" customWidth="1"/>
    <col min="14539" max="14550" width="7.85546875" customWidth="1"/>
    <col min="14551" max="14557" width="7.85546875" bestFit="1" customWidth="1"/>
    <col min="14716" max="14716" width="3.140625" bestFit="1" customWidth="1"/>
    <col min="14717" max="14717" width="13.7109375" customWidth="1"/>
    <col min="14718" max="14718" width="15.42578125" customWidth="1"/>
    <col min="14719" max="14738" width="7.7109375" customWidth="1"/>
    <col min="14739" max="14739" width="8.85546875" bestFit="1" customWidth="1"/>
    <col min="14740" max="14758" width="7.7109375" customWidth="1"/>
    <col min="14759" max="14761" width="7.85546875" bestFit="1" customWidth="1"/>
    <col min="14762" max="14770" width="7.85546875" customWidth="1"/>
    <col min="14771" max="14794" width="7.85546875" bestFit="1" customWidth="1"/>
    <col min="14795" max="14806" width="7.85546875" customWidth="1"/>
    <col min="14807" max="14813" width="7.85546875" bestFit="1" customWidth="1"/>
    <col min="14972" max="14972" width="3.140625" bestFit="1" customWidth="1"/>
    <col min="14973" max="14973" width="13.7109375" customWidth="1"/>
    <col min="14974" max="14974" width="15.42578125" customWidth="1"/>
    <col min="14975" max="14994" width="7.7109375" customWidth="1"/>
    <col min="14995" max="14995" width="8.85546875" bestFit="1" customWidth="1"/>
    <col min="14996" max="15014" width="7.7109375" customWidth="1"/>
    <col min="15015" max="15017" width="7.85546875" bestFit="1" customWidth="1"/>
    <col min="15018" max="15026" width="7.85546875" customWidth="1"/>
    <col min="15027" max="15050" width="7.85546875" bestFit="1" customWidth="1"/>
    <col min="15051" max="15062" width="7.85546875" customWidth="1"/>
    <col min="15063" max="15069" width="7.85546875" bestFit="1" customWidth="1"/>
    <col min="15228" max="15228" width="3.140625" bestFit="1" customWidth="1"/>
    <col min="15229" max="15229" width="13.7109375" customWidth="1"/>
    <col min="15230" max="15230" width="15.42578125" customWidth="1"/>
    <col min="15231" max="15250" width="7.7109375" customWidth="1"/>
    <col min="15251" max="15251" width="8.85546875" bestFit="1" customWidth="1"/>
    <col min="15252" max="15270" width="7.7109375" customWidth="1"/>
    <col min="15271" max="15273" width="7.85546875" bestFit="1" customWidth="1"/>
    <col min="15274" max="15282" width="7.85546875" customWidth="1"/>
    <col min="15283" max="15306" width="7.85546875" bestFit="1" customWidth="1"/>
    <col min="15307" max="15318" width="7.85546875" customWidth="1"/>
    <col min="15319" max="15325" width="7.85546875" bestFit="1" customWidth="1"/>
    <col min="15484" max="15484" width="3.140625" bestFit="1" customWidth="1"/>
    <col min="15485" max="15485" width="13.7109375" customWidth="1"/>
    <col min="15486" max="15486" width="15.42578125" customWidth="1"/>
    <col min="15487" max="15506" width="7.7109375" customWidth="1"/>
    <col min="15507" max="15507" width="8.85546875" bestFit="1" customWidth="1"/>
    <col min="15508" max="15526" width="7.7109375" customWidth="1"/>
    <col min="15527" max="15529" width="7.85546875" bestFit="1" customWidth="1"/>
    <col min="15530" max="15538" width="7.85546875" customWidth="1"/>
    <col min="15539" max="15562" width="7.85546875" bestFit="1" customWidth="1"/>
    <col min="15563" max="15574" width="7.85546875" customWidth="1"/>
    <col min="15575" max="15581" width="7.85546875" bestFit="1" customWidth="1"/>
    <col min="15740" max="15740" width="3.140625" bestFit="1" customWidth="1"/>
    <col min="15741" max="15741" width="13.7109375" customWidth="1"/>
    <col min="15742" max="15742" width="15.42578125" customWidth="1"/>
    <col min="15743" max="15762" width="7.7109375" customWidth="1"/>
    <col min="15763" max="15763" width="8.85546875" bestFit="1" customWidth="1"/>
    <col min="15764" max="15782" width="7.7109375" customWidth="1"/>
    <col min="15783" max="15785" width="7.85546875" bestFit="1" customWidth="1"/>
    <col min="15786" max="15794" width="7.85546875" customWidth="1"/>
    <col min="15795" max="15818" width="7.85546875" bestFit="1" customWidth="1"/>
    <col min="15819" max="15830" width="7.85546875" customWidth="1"/>
    <col min="15831" max="15837" width="7.85546875" bestFit="1" customWidth="1"/>
    <col min="15996" max="15996" width="3.140625" bestFit="1" customWidth="1"/>
    <col min="15997" max="15997" width="13.7109375" customWidth="1"/>
    <col min="15998" max="15998" width="15.42578125" customWidth="1"/>
    <col min="15999" max="16018" width="7.7109375" customWidth="1"/>
    <col min="16019" max="16019" width="8.85546875" bestFit="1" customWidth="1"/>
    <col min="16020" max="16038" width="7.7109375" customWidth="1"/>
    <col min="16039" max="16041" width="7.85546875" bestFit="1" customWidth="1"/>
    <col min="16042" max="16050" width="7.85546875" customWidth="1"/>
    <col min="16051" max="16074" width="7.85546875" bestFit="1" customWidth="1"/>
    <col min="16075" max="16086" width="7.85546875" customWidth="1"/>
    <col min="16087" max="16093" width="7.85546875" bestFit="1" customWidth="1"/>
  </cols>
  <sheetData>
    <row r="1" spans="1:15" s="1" customFormat="1" ht="14.1" customHeight="1">
      <c r="C1" s="2">
        <v>41517</v>
      </c>
      <c r="D1" s="2">
        <v>41547</v>
      </c>
      <c r="E1" s="2">
        <v>41578</v>
      </c>
      <c r="F1" s="2">
        <v>41608</v>
      </c>
      <c r="G1" s="2">
        <v>41639</v>
      </c>
      <c r="H1" s="2">
        <v>41670</v>
      </c>
      <c r="I1" s="2">
        <v>41698</v>
      </c>
      <c r="J1" s="2">
        <v>41729</v>
      </c>
      <c r="K1" s="2">
        <v>41759</v>
      </c>
      <c r="L1" s="2">
        <v>41790</v>
      </c>
      <c r="M1" s="2">
        <v>41820</v>
      </c>
      <c r="N1" s="2">
        <v>41851</v>
      </c>
      <c r="O1" s="2">
        <v>41882</v>
      </c>
    </row>
    <row r="2" spans="1:15" s="1" customFormat="1" ht="15" customHeight="1">
      <c r="A2" s="4" t="s">
        <v>10</v>
      </c>
      <c r="B2" s="5" t="s">
        <v>7</v>
      </c>
      <c r="C2" s="3">
        <f>BS!E2</f>
        <v>20169.55</v>
      </c>
      <c r="D2" s="3">
        <f>BS!E24</f>
        <v>32653.599999999999</v>
      </c>
      <c r="E2" s="3">
        <f>BS!E60</f>
        <v>29855.450000000019</v>
      </c>
      <c r="F2" s="3">
        <f>BS!E103</f>
        <v>28175.170000000035</v>
      </c>
      <c r="G2" s="3">
        <f>BS!E151</f>
        <v>24908.52000000004</v>
      </c>
      <c r="H2" s="3">
        <f>BS!E191</f>
        <v>21370.520000000048</v>
      </c>
      <c r="I2" s="3">
        <f>BS!E227</f>
        <v>18833.380000000052</v>
      </c>
      <c r="J2" s="3">
        <f>BS!E265</f>
        <v>18284.370000000057</v>
      </c>
      <c r="K2" s="3">
        <f>BS!E313</f>
        <v>18473.140000000065</v>
      </c>
      <c r="L2" s="3">
        <f>BS!E357</f>
        <v>16297.930000000071</v>
      </c>
      <c r="M2" s="3">
        <f>BS!E670</f>
        <v>31717.650000000187</v>
      </c>
      <c r="N2" s="3">
        <f>BS!E692</f>
        <v>31751.600000000191</v>
      </c>
      <c r="O2" s="3">
        <f>BS!E694</f>
        <v>31776.900000000191</v>
      </c>
    </row>
    <row r="3" spans="1:15" s="1" customFormat="1" ht="15" customHeight="1">
      <c r="A3" s="4" t="s">
        <v>9</v>
      </c>
      <c r="B3" s="5"/>
      <c r="C3" s="3">
        <f>XTERE!E2</f>
        <v>159.25</v>
      </c>
      <c r="D3" s="3">
        <f>XTERE!E54</f>
        <v>177.75000000000006</v>
      </c>
      <c r="E3" s="3">
        <f>XTERE!E77</f>
        <v>388.80000000000007</v>
      </c>
      <c r="F3" s="3">
        <f>XTERE!E110</f>
        <v>90.500000000000014</v>
      </c>
      <c r="G3" s="3">
        <f>XTERE!E169</f>
        <v>394.84</v>
      </c>
      <c r="H3" s="3">
        <f>XTERE!E215</f>
        <v>344.68999999999983</v>
      </c>
      <c r="I3" s="3">
        <f>XTERE!E217</f>
        <v>344.68999999999983</v>
      </c>
      <c r="J3" s="3">
        <f>XTERE!E249</f>
        <v>415.06999999999982</v>
      </c>
      <c r="K3" s="3">
        <f>XTERE!E267</f>
        <v>458.80999999999989</v>
      </c>
      <c r="L3" s="3">
        <f>XTERE!E287</f>
        <v>515.99999999999977</v>
      </c>
      <c r="M3" s="3">
        <f>XTERE!E338</f>
        <v>-4.2632564145606011E-13</v>
      </c>
      <c r="N3" s="3">
        <f>XTERE!E338</f>
        <v>-4.2632564145606011E-13</v>
      </c>
      <c r="O3" s="3">
        <f>XTERE!E338</f>
        <v>-4.2632564145606011E-13</v>
      </c>
    </row>
    <row r="4" spans="1:15" ht="15" customHeight="1">
      <c r="A4" s="4" t="s">
        <v>95</v>
      </c>
      <c r="B4" s="5"/>
      <c r="C4" s="3">
        <f>XROSE!E2</f>
        <v>0</v>
      </c>
      <c r="D4" s="3">
        <f>XROSE!E6</f>
        <v>80</v>
      </c>
      <c r="E4" s="3">
        <f>XROSE!E13</f>
        <v>20</v>
      </c>
      <c r="F4" s="3">
        <f>XROSE!E20</f>
        <v>20</v>
      </c>
      <c r="G4" s="3">
        <f>XROSE!E27</f>
        <v>20</v>
      </c>
      <c r="H4" s="3">
        <f>XROSE!E38</f>
        <v>20</v>
      </c>
      <c r="I4" s="3">
        <f>XROSE!E53</f>
        <v>234</v>
      </c>
      <c r="J4" s="3">
        <f>XROSE!E62</f>
        <v>20</v>
      </c>
      <c r="K4" s="3">
        <f>XROSE!E71</f>
        <v>20</v>
      </c>
      <c r="L4" s="3">
        <f>XROSE!E80</f>
        <v>140</v>
      </c>
      <c r="M4" s="3">
        <f>XROSE!E92</f>
        <v>0</v>
      </c>
      <c r="N4" s="3">
        <f>XROSE!E92</f>
        <v>0</v>
      </c>
      <c r="O4" s="3">
        <f>XROSE!E92</f>
        <v>0</v>
      </c>
    </row>
    <row r="5" spans="1:15" ht="15" customHeight="1">
      <c r="A5" s="8" t="s">
        <v>0</v>
      </c>
      <c r="B5" s="9"/>
      <c r="C5" s="6">
        <f t="shared" ref="C5:O5" si="0">SUM(C2:C4)</f>
        <v>20328.8</v>
      </c>
      <c r="D5" s="6">
        <f t="shared" si="0"/>
        <v>32911.35</v>
      </c>
      <c r="E5" s="6">
        <f t="shared" si="0"/>
        <v>30264.250000000018</v>
      </c>
      <c r="F5" s="6">
        <f t="shared" si="0"/>
        <v>28285.670000000035</v>
      </c>
      <c r="G5" s="6">
        <f t="shared" si="0"/>
        <v>25323.360000000041</v>
      </c>
      <c r="H5" s="6">
        <f t="shared" si="0"/>
        <v>21735.210000000046</v>
      </c>
      <c r="I5" s="6">
        <f t="shared" si="0"/>
        <v>19412.070000000051</v>
      </c>
      <c r="J5" s="6">
        <f t="shared" si="0"/>
        <v>18719.440000000057</v>
      </c>
      <c r="K5" s="6">
        <f t="shared" si="0"/>
        <v>18951.950000000066</v>
      </c>
      <c r="L5" s="6">
        <f t="shared" si="0"/>
        <v>16953.930000000069</v>
      </c>
      <c r="M5" s="6">
        <f t="shared" si="0"/>
        <v>31717.650000000187</v>
      </c>
      <c r="N5" s="6">
        <f t="shared" si="0"/>
        <v>31751.600000000191</v>
      </c>
      <c r="O5" s="6">
        <f t="shared" si="0"/>
        <v>31776.900000000191</v>
      </c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1"/>
  <sheetViews>
    <sheetView zoomScaleNormal="100" workbookViewId="0">
      <selection activeCell="Q31" sqref="Q31"/>
    </sheetView>
  </sheetViews>
  <sheetFormatPr defaultColWidth="11.42578125" defaultRowHeight="15"/>
  <cols>
    <col min="1" max="1" width="6" bestFit="1" customWidth="1"/>
    <col min="2" max="2" width="15.42578125" customWidth="1"/>
    <col min="3" max="24" width="7.85546875" bestFit="1" customWidth="1"/>
    <col min="25" max="27" width="7.28515625" bestFit="1" customWidth="1"/>
    <col min="28" max="63" width="7.85546875" bestFit="1" customWidth="1"/>
    <col min="139" max="139" width="3.140625" bestFit="1" customWidth="1"/>
    <col min="140" max="140" width="13.7109375" customWidth="1"/>
    <col min="141" max="141" width="15.42578125" customWidth="1"/>
    <col min="142" max="161" width="7.7109375" customWidth="1"/>
    <col min="162" max="162" width="8.85546875" bestFit="1" customWidth="1"/>
    <col min="163" max="181" width="7.7109375" customWidth="1"/>
    <col min="182" max="184" width="7.85546875" bestFit="1" customWidth="1"/>
    <col min="185" max="193" width="7.85546875" customWidth="1"/>
    <col min="194" max="217" width="7.85546875" bestFit="1" customWidth="1"/>
    <col min="218" max="229" width="7.85546875" customWidth="1"/>
    <col min="230" max="236" width="7.85546875" bestFit="1" customWidth="1"/>
    <col min="395" max="395" width="3.140625" bestFit="1" customWidth="1"/>
    <col min="396" max="396" width="13.7109375" customWidth="1"/>
    <col min="397" max="397" width="15.42578125" customWidth="1"/>
    <col min="398" max="417" width="7.7109375" customWidth="1"/>
    <col min="418" max="418" width="8.85546875" bestFit="1" customWidth="1"/>
    <col min="419" max="437" width="7.7109375" customWidth="1"/>
    <col min="438" max="440" width="7.85546875" bestFit="1" customWidth="1"/>
    <col min="441" max="449" width="7.85546875" customWidth="1"/>
    <col min="450" max="473" width="7.85546875" bestFit="1" customWidth="1"/>
    <col min="474" max="485" width="7.85546875" customWidth="1"/>
    <col min="486" max="492" width="7.85546875" bestFit="1" customWidth="1"/>
    <col min="651" max="651" width="3.140625" bestFit="1" customWidth="1"/>
    <col min="652" max="652" width="13.7109375" customWidth="1"/>
    <col min="653" max="653" width="15.42578125" customWidth="1"/>
    <col min="654" max="673" width="7.7109375" customWidth="1"/>
    <col min="674" max="674" width="8.85546875" bestFit="1" customWidth="1"/>
    <col min="675" max="693" width="7.7109375" customWidth="1"/>
    <col min="694" max="696" width="7.85546875" bestFit="1" customWidth="1"/>
    <col min="697" max="705" width="7.85546875" customWidth="1"/>
    <col min="706" max="729" width="7.85546875" bestFit="1" customWidth="1"/>
    <col min="730" max="741" width="7.85546875" customWidth="1"/>
    <col min="742" max="748" width="7.85546875" bestFit="1" customWidth="1"/>
    <col min="907" max="907" width="3.140625" bestFit="1" customWidth="1"/>
    <col min="908" max="908" width="13.7109375" customWidth="1"/>
    <col min="909" max="909" width="15.42578125" customWidth="1"/>
    <col min="910" max="929" width="7.7109375" customWidth="1"/>
    <col min="930" max="930" width="8.85546875" bestFit="1" customWidth="1"/>
    <col min="931" max="949" width="7.7109375" customWidth="1"/>
    <col min="950" max="952" width="7.85546875" bestFit="1" customWidth="1"/>
    <col min="953" max="961" width="7.85546875" customWidth="1"/>
    <col min="962" max="985" width="7.85546875" bestFit="1" customWidth="1"/>
    <col min="986" max="997" width="7.85546875" customWidth="1"/>
    <col min="998" max="1004" width="7.85546875" bestFit="1" customWidth="1"/>
    <col min="1163" max="1163" width="3.140625" bestFit="1" customWidth="1"/>
    <col min="1164" max="1164" width="13.7109375" customWidth="1"/>
    <col min="1165" max="1165" width="15.42578125" customWidth="1"/>
    <col min="1166" max="1185" width="7.7109375" customWidth="1"/>
    <col min="1186" max="1186" width="8.85546875" bestFit="1" customWidth="1"/>
    <col min="1187" max="1205" width="7.7109375" customWidth="1"/>
    <col min="1206" max="1208" width="7.85546875" bestFit="1" customWidth="1"/>
    <col min="1209" max="1217" width="7.85546875" customWidth="1"/>
    <col min="1218" max="1241" width="7.85546875" bestFit="1" customWidth="1"/>
    <col min="1242" max="1253" width="7.85546875" customWidth="1"/>
    <col min="1254" max="1260" width="7.85546875" bestFit="1" customWidth="1"/>
    <col min="1419" max="1419" width="3.140625" bestFit="1" customWidth="1"/>
    <col min="1420" max="1420" width="13.7109375" customWidth="1"/>
    <col min="1421" max="1421" width="15.42578125" customWidth="1"/>
    <col min="1422" max="1441" width="7.7109375" customWidth="1"/>
    <col min="1442" max="1442" width="8.85546875" bestFit="1" customWidth="1"/>
    <col min="1443" max="1461" width="7.7109375" customWidth="1"/>
    <col min="1462" max="1464" width="7.85546875" bestFit="1" customWidth="1"/>
    <col min="1465" max="1473" width="7.85546875" customWidth="1"/>
    <col min="1474" max="1497" width="7.85546875" bestFit="1" customWidth="1"/>
    <col min="1498" max="1509" width="7.85546875" customWidth="1"/>
    <col min="1510" max="1516" width="7.85546875" bestFit="1" customWidth="1"/>
    <col min="1675" max="1675" width="3.140625" bestFit="1" customWidth="1"/>
    <col min="1676" max="1676" width="13.7109375" customWidth="1"/>
    <col min="1677" max="1677" width="15.42578125" customWidth="1"/>
    <col min="1678" max="1697" width="7.7109375" customWidth="1"/>
    <col min="1698" max="1698" width="8.85546875" bestFit="1" customWidth="1"/>
    <col min="1699" max="1717" width="7.7109375" customWidth="1"/>
    <col min="1718" max="1720" width="7.85546875" bestFit="1" customWidth="1"/>
    <col min="1721" max="1729" width="7.85546875" customWidth="1"/>
    <col min="1730" max="1753" width="7.85546875" bestFit="1" customWidth="1"/>
    <col min="1754" max="1765" width="7.85546875" customWidth="1"/>
    <col min="1766" max="1772" width="7.85546875" bestFit="1" customWidth="1"/>
    <col min="1931" max="1931" width="3.140625" bestFit="1" customWidth="1"/>
    <col min="1932" max="1932" width="13.7109375" customWidth="1"/>
    <col min="1933" max="1933" width="15.42578125" customWidth="1"/>
    <col min="1934" max="1953" width="7.7109375" customWidth="1"/>
    <col min="1954" max="1954" width="8.85546875" bestFit="1" customWidth="1"/>
    <col min="1955" max="1973" width="7.7109375" customWidth="1"/>
    <col min="1974" max="1976" width="7.85546875" bestFit="1" customWidth="1"/>
    <col min="1977" max="1985" width="7.85546875" customWidth="1"/>
    <col min="1986" max="2009" width="7.85546875" bestFit="1" customWidth="1"/>
    <col min="2010" max="2021" width="7.85546875" customWidth="1"/>
    <col min="2022" max="2028" width="7.85546875" bestFit="1" customWidth="1"/>
    <col min="2187" max="2187" width="3.140625" bestFit="1" customWidth="1"/>
    <col min="2188" max="2188" width="13.7109375" customWidth="1"/>
    <col min="2189" max="2189" width="15.42578125" customWidth="1"/>
    <col min="2190" max="2209" width="7.7109375" customWidth="1"/>
    <col min="2210" max="2210" width="8.85546875" bestFit="1" customWidth="1"/>
    <col min="2211" max="2229" width="7.7109375" customWidth="1"/>
    <col min="2230" max="2232" width="7.85546875" bestFit="1" customWidth="1"/>
    <col min="2233" max="2241" width="7.85546875" customWidth="1"/>
    <col min="2242" max="2265" width="7.85546875" bestFit="1" customWidth="1"/>
    <col min="2266" max="2277" width="7.85546875" customWidth="1"/>
    <col min="2278" max="2284" width="7.85546875" bestFit="1" customWidth="1"/>
    <col min="2443" max="2443" width="3.140625" bestFit="1" customWidth="1"/>
    <col min="2444" max="2444" width="13.7109375" customWidth="1"/>
    <col min="2445" max="2445" width="15.42578125" customWidth="1"/>
    <col min="2446" max="2465" width="7.7109375" customWidth="1"/>
    <col min="2466" max="2466" width="8.85546875" bestFit="1" customWidth="1"/>
    <col min="2467" max="2485" width="7.7109375" customWidth="1"/>
    <col min="2486" max="2488" width="7.85546875" bestFit="1" customWidth="1"/>
    <col min="2489" max="2497" width="7.85546875" customWidth="1"/>
    <col min="2498" max="2521" width="7.85546875" bestFit="1" customWidth="1"/>
    <col min="2522" max="2533" width="7.85546875" customWidth="1"/>
    <col min="2534" max="2540" width="7.85546875" bestFit="1" customWidth="1"/>
    <col min="2699" max="2699" width="3.140625" bestFit="1" customWidth="1"/>
    <col min="2700" max="2700" width="13.7109375" customWidth="1"/>
    <col min="2701" max="2701" width="15.42578125" customWidth="1"/>
    <col min="2702" max="2721" width="7.7109375" customWidth="1"/>
    <col min="2722" max="2722" width="8.85546875" bestFit="1" customWidth="1"/>
    <col min="2723" max="2741" width="7.7109375" customWidth="1"/>
    <col min="2742" max="2744" width="7.85546875" bestFit="1" customWidth="1"/>
    <col min="2745" max="2753" width="7.85546875" customWidth="1"/>
    <col min="2754" max="2777" width="7.85546875" bestFit="1" customWidth="1"/>
    <col min="2778" max="2789" width="7.85546875" customWidth="1"/>
    <col min="2790" max="2796" width="7.85546875" bestFit="1" customWidth="1"/>
    <col min="2955" max="2955" width="3.140625" bestFit="1" customWidth="1"/>
    <col min="2956" max="2956" width="13.7109375" customWidth="1"/>
    <col min="2957" max="2957" width="15.42578125" customWidth="1"/>
    <col min="2958" max="2977" width="7.7109375" customWidth="1"/>
    <col min="2978" max="2978" width="8.85546875" bestFit="1" customWidth="1"/>
    <col min="2979" max="2997" width="7.7109375" customWidth="1"/>
    <col min="2998" max="3000" width="7.85546875" bestFit="1" customWidth="1"/>
    <col min="3001" max="3009" width="7.85546875" customWidth="1"/>
    <col min="3010" max="3033" width="7.85546875" bestFit="1" customWidth="1"/>
    <col min="3034" max="3045" width="7.85546875" customWidth="1"/>
    <col min="3046" max="3052" width="7.85546875" bestFit="1" customWidth="1"/>
    <col min="3211" max="3211" width="3.140625" bestFit="1" customWidth="1"/>
    <col min="3212" max="3212" width="13.7109375" customWidth="1"/>
    <col min="3213" max="3213" width="15.42578125" customWidth="1"/>
    <col min="3214" max="3233" width="7.7109375" customWidth="1"/>
    <col min="3234" max="3234" width="8.85546875" bestFit="1" customWidth="1"/>
    <col min="3235" max="3253" width="7.7109375" customWidth="1"/>
    <col min="3254" max="3256" width="7.85546875" bestFit="1" customWidth="1"/>
    <col min="3257" max="3265" width="7.85546875" customWidth="1"/>
    <col min="3266" max="3289" width="7.85546875" bestFit="1" customWidth="1"/>
    <col min="3290" max="3301" width="7.85546875" customWidth="1"/>
    <col min="3302" max="3308" width="7.85546875" bestFit="1" customWidth="1"/>
    <col min="3467" max="3467" width="3.140625" bestFit="1" customWidth="1"/>
    <col min="3468" max="3468" width="13.7109375" customWidth="1"/>
    <col min="3469" max="3469" width="15.42578125" customWidth="1"/>
    <col min="3470" max="3489" width="7.7109375" customWidth="1"/>
    <col min="3490" max="3490" width="8.85546875" bestFit="1" customWidth="1"/>
    <col min="3491" max="3509" width="7.7109375" customWidth="1"/>
    <col min="3510" max="3512" width="7.85546875" bestFit="1" customWidth="1"/>
    <col min="3513" max="3521" width="7.85546875" customWidth="1"/>
    <col min="3522" max="3545" width="7.85546875" bestFit="1" customWidth="1"/>
    <col min="3546" max="3557" width="7.85546875" customWidth="1"/>
    <col min="3558" max="3564" width="7.85546875" bestFit="1" customWidth="1"/>
    <col min="3723" max="3723" width="3.140625" bestFit="1" customWidth="1"/>
    <col min="3724" max="3724" width="13.7109375" customWidth="1"/>
    <col min="3725" max="3725" width="15.42578125" customWidth="1"/>
    <col min="3726" max="3745" width="7.7109375" customWidth="1"/>
    <col min="3746" max="3746" width="8.85546875" bestFit="1" customWidth="1"/>
    <col min="3747" max="3765" width="7.7109375" customWidth="1"/>
    <col min="3766" max="3768" width="7.85546875" bestFit="1" customWidth="1"/>
    <col min="3769" max="3777" width="7.85546875" customWidth="1"/>
    <col min="3778" max="3801" width="7.85546875" bestFit="1" customWidth="1"/>
    <col min="3802" max="3813" width="7.85546875" customWidth="1"/>
    <col min="3814" max="3820" width="7.85546875" bestFit="1" customWidth="1"/>
    <col min="3979" max="3979" width="3.140625" bestFit="1" customWidth="1"/>
    <col min="3980" max="3980" width="13.7109375" customWidth="1"/>
    <col min="3981" max="3981" width="15.42578125" customWidth="1"/>
    <col min="3982" max="4001" width="7.7109375" customWidth="1"/>
    <col min="4002" max="4002" width="8.85546875" bestFit="1" customWidth="1"/>
    <col min="4003" max="4021" width="7.7109375" customWidth="1"/>
    <col min="4022" max="4024" width="7.85546875" bestFit="1" customWidth="1"/>
    <col min="4025" max="4033" width="7.85546875" customWidth="1"/>
    <col min="4034" max="4057" width="7.85546875" bestFit="1" customWidth="1"/>
    <col min="4058" max="4069" width="7.85546875" customWidth="1"/>
    <col min="4070" max="4076" width="7.85546875" bestFit="1" customWidth="1"/>
    <col min="4235" max="4235" width="3.140625" bestFit="1" customWidth="1"/>
    <col min="4236" max="4236" width="13.7109375" customWidth="1"/>
    <col min="4237" max="4237" width="15.42578125" customWidth="1"/>
    <col min="4238" max="4257" width="7.7109375" customWidth="1"/>
    <col min="4258" max="4258" width="8.85546875" bestFit="1" customWidth="1"/>
    <col min="4259" max="4277" width="7.7109375" customWidth="1"/>
    <col min="4278" max="4280" width="7.85546875" bestFit="1" customWidth="1"/>
    <col min="4281" max="4289" width="7.85546875" customWidth="1"/>
    <col min="4290" max="4313" width="7.85546875" bestFit="1" customWidth="1"/>
    <col min="4314" max="4325" width="7.85546875" customWidth="1"/>
    <col min="4326" max="4332" width="7.85546875" bestFit="1" customWidth="1"/>
    <col min="4491" max="4491" width="3.140625" bestFit="1" customWidth="1"/>
    <col min="4492" max="4492" width="13.7109375" customWidth="1"/>
    <col min="4493" max="4493" width="15.42578125" customWidth="1"/>
    <col min="4494" max="4513" width="7.7109375" customWidth="1"/>
    <col min="4514" max="4514" width="8.85546875" bestFit="1" customWidth="1"/>
    <col min="4515" max="4533" width="7.7109375" customWidth="1"/>
    <col min="4534" max="4536" width="7.85546875" bestFit="1" customWidth="1"/>
    <col min="4537" max="4545" width="7.85546875" customWidth="1"/>
    <col min="4546" max="4569" width="7.85546875" bestFit="1" customWidth="1"/>
    <col min="4570" max="4581" width="7.85546875" customWidth="1"/>
    <col min="4582" max="4588" width="7.85546875" bestFit="1" customWidth="1"/>
    <col min="4747" max="4747" width="3.140625" bestFit="1" customWidth="1"/>
    <col min="4748" max="4748" width="13.7109375" customWidth="1"/>
    <col min="4749" max="4749" width="15.42578125" customWidth="1"/>
    <col min="4750" max="4769" width="7.7109375" customWidth="1"/>
    <col min="4770" max="4770" width="8.85546875" bestFit="1" customWidth="1"/>
    <col min="4771" max="4789" width="7.7109375" customWidth="1"/>
    <col min="4790" max="4792" width="7.85546875" bestFit="1" customWidth="1"/>
    <col min="4793" max="4801" width="7.85546875" customWidth="1"/>
    <col min="4802" max="4825" width="7.85546875" bestFit="1" customWidth="1"/>
    <col min="4826" max="4837" width="7.85546875" customWidth="1"/>
    <col min="4838" max="4844" width="7.85546875" bestFit="1" customWidth="1"/>
    <col min="5003" max="5003" width="3.140625" bestFit="1" customWidth="1"/>
    <col min="5004" max="5004" width="13.7109375" customWidth="1"/>
    <col min="5005" max="5005" width="15.42578125" customWidth="1"/>
    <col min="5006" max="5025" width="7.7109375" customWidth="1"/>
    <col min="5026" max="5026" width="8.85546875" bestFit="1" customWidth="1"/>
    <col min="5027" max="5045" width="7.7109375" customWidth="1"/>
    <col min="5046" max="5048" width="7.85546875" bestFit="1" customWidth="1"/>
    <col min="5049" max="5057" width="7.85546875" customWidth="1"/>
    <col min="5058" max="5081" width="7.85546875" bestFit="1" customWidth="1"/>
    <col min="5082" max="5093" width="7.85546875" customWidth="1"/>
    <col min="5094" max="5100" width="7.85546875" bestFit="1" customWidth="1"/>
    <col min="5259" max="5259" width="3.140625" bestFit="1" customWidth="1"/>
    <col min="5260" max="5260" width="13.7109375" customWidth="1"/>
    <col min="5261" max="5261" width="15.42578125" customWidth="1"/>
    <col min="5262" max="5281" width="7.7109375" customWidth="1"/>
    <col min="5282" max="5282" width="8.85546875" bestFit="1" customWidth="1"/>
    <col min="5283" max="5301" width="7.7109375" customWidth="1"/>
    <col min="5302" max="5304" width="7.85546875" bestFit="1" customWidth="1"/>
    <col min="5305" max="5313" width="7.85546875" customWidth="1"/>
    <col min="5314" max="5337" width="7.85546875" bestFit="1" customWidth="1"/>
    <col min="5338" max="5349" width="7.85546875" customWidth="1"/>
    <col min="5350" max="5356" width="7.85546875" bestFit="1" customWidth="1"/>
    <col min="5515" max="5515" width="3.140625" bestFit="1" customWidth="1"/>
    <col min="5516" max="5516" width="13.7109375" customWidth="1"/>
    <col min="5517" max="5517" width="15.42578125" customWidth="1"/>
    <col min="5518" max="5537" width="7.7109375" customWidth="1"/>
    <col min="5538" max="5538" width="8.85546875" bestFit="1" customWidth="1"/>
    <col min="5539" max="5557" width="7.7109375" customWidth="1"/>
    <col min="5558" max="5560" width="7.85546875" bestFit="1" customWidth="1"/>
    <col min="5561" max="5569" width="7.85546875" customWidth="1"/>
    <col min="5570" max="5593" width="7.85546875" bestFit="1" customWidth="1"/>
    <col min="5594" max="5605" width="7.85546875" customWidth="1"/>
    <col min="5606" max="5612" width="7.85546875" bestFit="1" customWidth="1"/>
    <col min="5771" max="5771" width="3.140625" bestFit="1" customWidth="1"/>
    <col min="5772" max="5772" width="13.7109375" customWidth="1"/>
    <col min="5773" max="5773" width="15.42578125" customWidth="1"/>
    <col min="5774" max="5793" width="7.7109375" customWidth="1"/>
    <col min="5794" max="5794" width="8.85546875" bestFit="1" customWidth="1"/>
    <col min="5795" max="5813" width="7.7109375" customWidth="1"/>
    <col min="5814" max="5816" width="7.85546875" bestFit="1" customWidth="1"/>
    <col min="5817" max="5825" width="7.85546875" customWidth="1"/>
    <col min="5826" max="5849" width="7.85546875" bestFit="1" customWidth="1"/>
    <col min="5850" max="5861" width="7.85546875" customWidth="1"/>
    <col min="5862" max="5868" width="7.85546875" bestFit="1" customWidth="1"/>
    <col min="6027" max="6027" width="3.140625" bestFit="1" customWidth="1"/>
    <col min="6028" max="6028" width="13.7109375" customWidth="1"/>
    <col min="6029" max="6029" width="15.42578125" customWidth="1"/>
    <col min="6030" max="6049" width="7.7109375" customWidth="1"/>
    <col min="6050" max="6050" width="8.85546875" bestFit="1" customWidth="1"/>
    <col min="6051" max="6069" width="7.7109375" customWidth="1"/>
    <col min="6070" max="6072" width="7.85546875" bestFit="1" customWidth="1"/>
    <col min="6073" max="6081" width="7.85546875" customWidth="1"/>
    <col min="6082" max="6105" width="7.85546875" bestFit="1" customWidth="1"/>
    <col min="6106" max="6117" width="7.85546875" customWidth="1"/>
    <col min="6118" max="6124" width="7.85546875" bestFit="1" customWidth="1"/>
    <col min="6283" max="6283" width="3.140625" bestFit="1" customWidth="1"/>
    <col min="6284" max="6284" width="13.7109375" customWidth="1"/>
    <col min="6285" max="6285" width="15.42578125" customWidth="1"/>
    <col min="6286" max="6305" width="7.7109375" customWidth="1"/>
    <col min="6306" max="6306" width="8.85546875" bestFit="1" customWidth="1"/>
    <col min="6307" max="6325" width="7.7109375" customWidth="1"/>
    <col min="6326" max="6328" width="7.85546875" bestFit="1" customWidth="1"/>
    <col min="6329" max="6337" width="7.85546875" customWidth="1"/>
    <col min="6338" max="6361" width="7.85546875" bestFit="1" customWidth="1"/>
    <col min="6362" max="6373" width="7.85546875" customWidth="1"/>
    <col min="6374" max="6380" width="7.85546875" bestFit="1" customWidth="1"/>
    <col min="6539" max="6539" width="3.140625" bestFit="1" customWidth="1"/>
    <col min="6540" max="6540" width="13.7109375" customWidth="1"/>
    <col min="6541" max="6541" width="15.42578125" customWidth="1"/>
    <col min="6542" max="6561" width="7.7109375" customWidth="1"/>
    <col min="6562" max="6562" width="8.85546875" bestFit="1" customWidth="1"/>
    <col min="6563" max="6581" width="7.7109375" customWidth="1"/>
    <col min="6582" max="6584" width="7.85546875" bestFit="1" customWidth="1"/>
    <col min="6585" max="6593" width="7.85546875" customWidth="1"/>
    <col min="6594" max="6617" width="7.85546875" bestFit="1" customWidth="1"/>
    <col min="6618" max="6629" width="7.85546875" customWidth="1"/>
    <col min="6630" max="6636" width="7.85546875" bestFit="1" customWidth="1"/>
    <col min="6795" max="6795" width="3.140625" bestFit="1" customWidth="1"/>
    <col min="6796" max="6796" width="13.7109375" customWidth="1"/>
    <col min="6797" max="6797" width="15.42578125" customWidth="1"/>
    <col min="6798" max="6817" width="7.7109375" customWidth="1"/>
    <col min="6818" max="6818" width="8.85546875" bestFit="1" customWidth="1"/>
    <col min="6819" max="6837" width="7.7109375" customWidth="1"/>
    <col min="6838" max="6840" width="7.85546875" bestFit="1" customWidth="1"/>
    <col min="6841" max="6849" width="7.85546875" customWidth="1"/>
    <col min="6850" max="6873" width="7.85546875" bestFit="1" customWidth="1"/>
    <col min="6874" max="6885" width="7.85546875" customWidth="1"/>
    <col min="6886" max="6892" width="7.85546875" bestFit="1" customWidth="1"/>
    <col min="7051" max="7051" width="3.140625" bestFit="1" customWidth="1"/>
    <col min="7052" max="7052" width="13.7109375" customWidth="1"/>
    <col min="7053" max="7053" width="15.42578125" customWidth="1"/>
    <col min="7054" max="7073" width="7.7109375" customWidth="1"/>
    <col min="7074" max="7074" width="8.85546875" bestFit="1" customWidth="1"/>
    <col min="7075" max="7093" width="7.7109375" customWidth="1"/>
    <col min="7094" max="7096" width="7.85546875" bestFit="1" customWidth="1"/>
    <col min="7097" max="7105" width="7.85546875" customWidth="1"/>
    <col min="7106" max="7129" width="7.85546875" bestFit="1" customWidth="1"/>
    <col min="7130" max="7141" width="7.85546875" customWidth="1"/>
    <col min="7142" max="7148" width="7.85546875" bestFit="1" customWidth="1"/>
    <col min="7307" max="7307" width="3.140625" bestFit="1" customWidth="1"/>
    <col min="7308" max="7308" width="13.7109375" customWidth="1"/>
    <col min="7309" max="7309" width="15.42578125" customWidth="1"/>
    <col min="7310" max="7329" width="7.7109375" customWidth="1"/>
    <col min="7330" max="7330" width="8.85546875" bestFit="1" customWidth="1"/>
    <col min="7331" max="7349" width="7.7109375" customWidth="1"/>
    <col min="7350" max="7352" width="7.85546875" bestFit="1" customWidth="1"/>
    <col min="7353" max="7361" width="7.85546875" customWidth="1"/>
    <col min="7362" max="7385" width="7.85546875" bestFit="1" customWidth="1"/>
    <col min="7386" max="7397" width="7.85546875" customWidth="1"/>
    <col min="7398" max="7404" width="7.85546875" bestFit="1" customWidth="1"/>
    <col min="7563" max="7563" width="3.140625" bestFit="1" customWidth="1"/>
    <col min="7564" max="7564" width="13.7109375" customWidth="1"/>
    <col min="7565" max="7565" width="15.42578125" customWidth="1"/>
    <col min="7566" max="7585" width="7.7109375" customWidth="1"/>
    <col min="7586" max="7586" width="8.85546875" bestFit="1" customWidth="1"/>
    <col min="7587" max="7605" width="7.7109375" customWidth="1"/>
    <col min="7606" max="7608" width="7.85546875" bestFit="1" customWidth="1"/>
    <col min="7609" max="7617" width="7.85546875" customWidth="1"/>
    <col min="7618" max="7641" width="7.85546875" bestFit="1" customWidth="1"/>
    <col min="7642" max="7653" width="7.85546875" customWidth="1"/>
    <col min="7654" max="7660" width="7.85546875" bestFit="1" customWidth="1"/>
    <col min="7819" max="7819" width="3.140625" bestFit="1" customWidth="1"/>
    <col min="7820" max="7820" width="13.7109375" customWidth="1"/>
    <col min="7821" max="7821" width="15.42578125" customWidth="1"/>
    <col min="7822" max="7841" width="7.7109375" customWidth="1"/>
    <col min="7842" max="7842" width="8.85546875" bestFit="1" customWidth="1"/>
    <col min="7843" max="7861" width="7.7109375" customWidth="1"/>
    <col min="7862" max="7864" width="7.85546875" bestFit="1" customWidth="1"/>
    <col min="7865" max="7873" width="7.85546875" customWidth="1"/>
    <col min="7874" max="7897" width="7.85546875" bestFit="1" customWidth="1"/>
    <col min="7898" max="7909" width="7.85546875" customWidth="1"/>
    <col min="7910" max="7916" width="7.85546875" bestFit="1" customWidth="1"/>
    <col min="8075" max="8075" width="3.140625" bestFit="1" customWidth="1"/>
    <col min="8076" max="8076" width="13.7109375" customWidth="1"/>
    <col min="8077" max="8077" width="15.42578125" customWidth="1"/>
    <col min="8078" max="8097" width="7.7109375" customWidth="1"/>
    <col min="8098" max="8098" width="8.85546875" bestFit="1" customWidth="1"/>
    <col min="8099" max="8117" width="7.7109375" customWidth="1"/>
    <col min="8118" max="8120" width="7.85546875" bestFit="1" customWidth="1"/>
    <col min="8121" max="8129" width="7.85546875" customWidth="1"/>
    <col min="8130" max="8153" width="7.85546875" bestFit="1" customWidth="1"/>
    <col min="8154" max="8165" width="7.85546875" customWidth="1"/>
    <col min="8166" max="8172" width="7.85546875" bestFit="1" customWidth="1"/>
    <col min="8331" max="8331" width="3.140625" bestFit="1" customWidth="1"/>
    <col min="8332" max="8332" width="13.7109375" customWidth="1"/>
    <col min="8333" max="8333" width="15.42578125" customWidth="1"/>
    <col min="8334" max="8353" width="7.7109375" customWidth="1"/>
    <col min="8354" max="8354" width="8.85546875" bestFit="1" customWidth="1"/>
    <col min="8355" max="8373" width="7.7109375" customWidth="1"/>
    <col min="8374" max="8376" width="7.85546875" bestFit="1" customWidth="1"/>
    <col min="8377" max="8385" width="7.85546875" customWidth="1"/>
    <col min="8386" max="8409" width="7.85546875" bestFit="1" customWidth="1"/>
    <col min="8410" max="8421" width="7.85546875" customWidth="1"/>
    <col min="8422" max="8428" width="7.85546875" bestFit="1" customWidth="1"/>
    <col min="8587" max="8587" width="3.140625" bestFit="1" customWidth="1"/>
    <col min="8588" max="8588" width="13.7109375" customWidth="1"/>
    <col min="8589" max="8589" width="15.42578125" customWidth="1"/>
    <col min="8590" max="8609" width="7.7109375" customWidth="1"/>
    <col min="8610" max="8610" width="8.85546875" bestFit="1" customWidth="1"/>
    <col min="8611" max="8629" width="7.7109375" customWidth="1"/>
    <col min="8630" max="8632" width="7.85546875" bestFit="1" customWidth="1"/>
    <col min="8633" max="8641" width="7.85546875" customWidth="1"/>
    <col min="8642" max="8665" width="7.85546875" bestFit="1" customWidth="1"/>
    <col min="8666" max="8677" width="7.85546875" customWidth="1"/>
    <col min="8678" max="8684" width="7.85546875" bestFit="1" customWidth="1"/>
    <col min="8843" max="8843" width="3.140625" bestFit="1" customWidth="1"/>
    <col min="8844" max="8844" width="13.7109375" customWidth="1"/>
    <col min="8845" max="8845" width="15.42578125" customWidth="1"/>
    <col min="8846" max="8865" width="7.7109375" customWidth="1"/>
    <col min="8866" max="8866" width="8.85546875" bestFit="1" customWidth="1"/>
    <col min="8867" max="8885" width="7.7109375" customWidth="1"/>
    <col min="8886" max="8888" width="7.85546875" bestFit="1" customWidth="1"/>
    <col min="8889" max="8897" width="7.85546875" customWidth="1"/>
    <col min="8898" max="8921" width="7.85546875" bestFit="1" customWidth="1"/>
    <col min="8922" max="8933" width="7.85546875" customWidth="1"/>
    <col min="8934" max="8940" width="7.85546875" bestFit="1" customWidth="1"/>
    <col min="9099" max="9099" width="3.140625" bestFit="1" customWidth="1"/>
    <col min="9100" max="9100" width="13.7109375" customWidth="1"/>
    <col min="9101" max="9101" width="15.42578125" customWidth="1"/>
    <col min="9102" max="9121" width="7.7109375" customWidth="1"/>
    <col min="9122" max="9122" width="8.85546875" bestFit="1" customWidth="1"/>
    <col min="9123" max="9141" width="7.7109375" customWidth="1"/>
    <col min="9142" max="9144" width="7.85546875" bestFit="1" customWidth="1"/>
    <col min="9145" max="9153" width="7.85546875" customWidth="1"/>
    <col min="9154" max="9177" width="7.85546875" bestFit="1" customWidth="1"/>
    <col min="9178" max="9189" width="7.85546875" customWidth="1"/>
    <col min="9190" max="9196" width="7.85546875" bestFit="1" customWidth="1"/>
    <col min="9355" max="9355" width="3.140625" bestFit="1" customWidth="1"/>
    <col min="9356" max="9356" width="13.7109375" customWidth="1"/>
    <col min="9357" max="9357" width="15.42578125" customWidth="1"/>
    <col min="9358" max="9377" width="7.7109375" customWidth="1"/>
    <col min="9378" max="9378" width="8.85546875" bestFit="1" customWidth="1"/>
    <col min="9379" max="9397" width="7.7109375" customWidth="1"/>
    <col min="9398" max="9400" width="7.85546875" bestFit="1" customWidth="1"/>
    <col min="9401" max="9409" width="7.85546875" customWidth="1"/>
    <col min="9410" max="9433" width="7.85546875" bestFit="1" customWidth="1"/>
    <col min="9434" max="9445" width="7.85546875" customWidth="1"/>
    <col min="9446" max="9452" width="7.85546875" bestFit="1" customWidth="1"/>
    <col min="9611" max="9611" width="3.140625" bestFit="1" customWidth="1"/>
    <col min="9612" max="9612" width="13.7109375" customWidth="1"/>
    <col min="9613" max="9613" width="15.42578125" customWidth="1"/>
    <col min="9614" max="9633" width="7.7109375" customWidth="1"/>
    <col min="9634" max="9634" width="8.85546875" bestFit="1" customWidth="1"/>
    <col min="9635" max="9653" width="7.7109375" customWidth="1"/>
    <col min="9654" max="9656" width="7.85546875" bestFit="1" customWidth="1"/>
    <col min="9657" max="9665" width="7.85546875" customWidth="1"/>
    <col min="9666" max="9689" width="7.85546875" bestFit="1" customWidth="1"/>
    <col min="9690" max="9701" width="7.85546875" customWidth="1"/>
    <col min="9702" max="9708" width="7.85546875" bestFit="1" customWidth="1"/>
    <col min="9867" max="9867" width="3.140625" bestFit="1" customWidth="1"/>
    <col min="9868" max="9868" width="13.7109375" customWidth="1"/>
    <col min="9869" max="9869" width="15.42578125" customWidth="1"/>
    <col min="9870" max="9889" width="7.7109375" customWidth="1"/>
    <col min="9890" max="9890" width="8.85546875" bestFit="1" customWidth="1"/>
    <col min="9891" max="9909" width="7.7109375" customWidth="1"/>
    <col min="9910" max="9912" width="7.85546875" bestFit="1" customWidth="1"/>
    <col min="9913" max="9921" width="7.85546875" customWidth="1"/>
    <col min="9922" max="9945" width="7.85546875" bestFit="1" customWidth="1"/>
    <col min="9946" max="9957" width="7.85546875" customWidth="1"/>
    <col min="9958" max="9964" width="7.85546875" bestFit="1" customWidth="1"/>
    <col min="10123" max="10123" width="3.140625" bestFit="1" customWidth="1"/>
    <col min="10124" max="10124" width="13.7109375" customWidth="1"/>
    <col min="10125" max="10125" width="15.42578125" customWidth="1"/>
    <col min="10126" max="10145" width="7.7109375" customWidth="1"/>
    <col min="10146" max="10146" width="8.85546875" bestFit="1" customWidth="1"/>
    <col min="10147" max="10165" width="7.7109375" customWidth="1"/>
    <col min="10166" max="10168" width="7.85546875" bestFit="1" customWidth="1"/>
    <col min="10169" max="10177" width="7.85546875" customWidth="1"/>
    <col min="10178" max="10201" width="7.85546875" bestFit="1" customWidth="1"/>
    <col min="10202" max="10213" width="7.85546875" customWidth="1"/>
    <col min="10214" max="10220" width="7.85546875" bestFit="1" customWidth="1"/>
    <col min="10379" max="10379" width="3.140625" bestFit="1" customWidth="1"/>
    <col min="10380" max="10380" width="13.7109375" customWidth="1"/>
    <col min="10381" max="10381" width="15.42578125" customWidth="1"/>
    <col min="10382" max="10401" width="7.7109375" customWidth="1"/>
    <col min="10402" max="10402" width="8.85546875" bestFit="1" customWidth="1"/>
    <col min="10403" max="10421" width="7.7109375" customWidth="1"/>
    <col min="10422" max="10424" width="7.85546875" bestFit="1" customWidth="1"/>
    <col min="10425" max="10433" width="7.85546875" customWidth="1"/>
    <col min="10434" max="10457" width="7.85546875" bestFit="1" customWidth="1"/>
    <col min="10458" max="10469" width="7.85546875" customWidth="1"/>
    <col min="10470" max="10476" width="7.85546875" bestFit="1" customWidth="1"/>
    <col min="10635" max="10635" width="3.140625" bestFit="1" customWidth="1"/>
    <col min="10636" max="10636" width="13.7109375" customWidth="1"/>
    <col min="10637" max="10637" width="15.42578125" customWidth="1"/>
    <col min="10638" max="10657" width="7.7109375" customWidth="1"/>
    <col min="10658" max="10658" width="8.85546875" bestFit="1" customWidth="1"/>
    <col min="10659" max="10677" width="7.7109375" customWidth="1"/>
    <col min="10678" max="10680" width="7.85546875" bestFit="1" customWidth="1"/>
    <col min="10681" max="10689" width="7.85546875" customWidth="1"/>
    <col min="10690" max="10713" width="7.85546875" bestFit="1" customWidth="1"/>
    <col min="10714" max="10725" width="7.85546875" customWidth="1"/>
    <col min="10726" max="10732" width="7.85546875" bestFit="1" customWidth="1"/>
    <col min="10891" max="10891" width="3.140625" bestFit="1" customWidth="1"/>
    <col min="10892" max="10892" width="13.7109375" customWidth="1"/>
    <col min="10893" max="10893" width="15.42578125" customWidth="1"/>
    <col min="10894" max="10913" width="7.7109375" customWidth="1"/>
    <col min="10914" max="10914" width="8.85546875" bestFit="1" customWidth="1"/>
    <col min="10915" max="10933" width="7.7109375" customWidth="1"/>
    <col min="10934" max="10936" width="7.85546875" bestFit="1" customWidth="1"/>
    <col min="10937" max="10945" width="7.85546875" customWidth="1"/>
    <col min="10946" max="10969" width="7.85546875" bestFit="1" customWidth="1"/>
    <col min="10970" max="10981" width="7.85546875" customWidth="1"/>
    <col min="10982" max="10988" width="7.85546875" bestFit="1" customWidth="1"/>
    <col min="11147" max="11147" width="3.140625" bestFit="1" customWidth="1"/>
    <col min="11148" max="11148" width="13.7109375" customWidth="1"/>
    <col min="11149" max="11149" width="15.42578125" customWidth="1"/>
    <col min="11150" max="11169" width="7.7109375" customWidth="1"/>
    <col min="11170" max="11170" width="8.85546875" bestFit="1" customWidth="1"/>
    <col min="11171" max="11189" width="7.7109375" customWidth="1"/>
    <col min="11190" max="11192" width="7.85546875" bestFit="1" customWidth="1"/>
    <col min="11193" max="11201" width="7.85546875" customWidth="1"/>
    <col min="11202" max="11225" width="7.85546875" bestFit="1" customWidth="1"/>
    <col min="11226" max="11237" width="7.85546875" customWidth="1"/>
    <col min="11238" max="11244" width="7.85546875" bestFit="1" customWidth="1"/>
    <col min="11403" max="11403" width="3.140625" bestFit="1" customWidth="1"/>
    <col min="11404" max="11404" width="13.7109375" customWidth="1"/>
    <col min="11405" max="11405" width="15.42578125" customWidth="1"/>
    <col min="11406" max="11425" width="7.7109375" customWidth="1"/>
    <col min="11426" max="11426" width="8.85546875" bestFit="1" customWidth="1"/>
    <col min="11427" max="11445" width="7.7109375" customWidth="1"/>
    <col min="11446" max="11448" width="7.85546875" bestFit="1" customWidth="1"/>
    <col min="11449" max="11457" width="7.85546875" customWidth="1"/>
    <col min="11458" max="11481" width="7.85546875" bestFit="1" customWidth="1"/>
    <col min="11482" max="11493" width="7.85546875" customWidth="1"/>
    <col min="11494" max="11500" width="7.85546875" bestFit="1" customWidth="1"/>
    <col min="11659" max="11659" width="3.140625" bestFit="1" customWidth="1"/>
    <col min="11660" max="11660" width="13.7109375" customWidth="1"/>
    <col min="11661" max="11661" width="15.42578125" customWidth="1"/>
    <col min="11662" max="11681" width="7.7109375" customWidth="1"/>
    <col min="11682" max="11682" width="8.85546875" bestFit="1" customWidth="1"/>
    <col min="11683" max="11701" width="7.7109375" customWidth="1"/>
    <col min="11702" max="11704" width="7.85546875" bestFit="1" customWidth="1"/>
    <col min="11705" max="11713" width="7.85546875" customWidth="1"/>
    <col min="11714" max="11737" width="7.85546875" bestFit="1" customWidth="1"/>
    <col min="11738" max="11749" width="7.85546875" customWidth="1"/>
    <col min="11750" max="11756" width="7.85546875" bestFit="1" customWidth="1"/>
    <col min="11915" max="11915" width="3.140625" bestFit="1" customWidth="1"/>
    <col min="11916" max="11916" width="13.7109375" customWidth="1"/>
    <col min="11917" max="11917" width="15.42578125" customWidth="1"/>
    <col min="11918" max="11937" width="7.7109375" customWidth="1"/>
    <col min="11938" max="11938" width="8.85546875" bestFit="1" customWidth="1"/>
    <col min="11939" max="11957" width="7.7109375" customWidth="1"/>
    <col min="11958" max="11960" width="7.85546875" bestFit="1" customWidth="1"/>
    <col min="11961" max="11969" width="7.85546875" customWidth="1"/>
    <col min="11970" max="11993" width="7.85546875" bestFit="1" customWidth="1"/>
    <col min="11994" max="12005" width="7.85546875" customWidth="1"/>
    <col min="12006" max="12012" width="7.85546875" bestFit="1" customWidth="1"/>
    <col min="12171" max="12171" width="3.140625" bestFit="1" customWidth="1"/>
    <col min="12172" max="12172" width="13.7109375" customWidth="1"/>
    <col min="12173" max="12173" width="15.42578125" customWidth="1"/>
    <col min="12174" max="12193" width="7.7109375" customWidth="1"/>
    <col min="12194" max="12194" width="8.85546875" bestFit="1" customWidth="1"/>
    <col min="12195" max="12213" width="7.7109375" customWidth="1"/>
    <col min="12214" max="12216" width="7.85546875" bestFit="1" customWidth="1"/>
    <col min="12217" max="12225" width="7.85546875" customWidth="1"/>
    <col min="12226" max="12249" width="7.85546875" bestFit="1" customWidth="1"/>
    <col min="12250" max="12261" width="7.85546875" customWidth="1"/>
    <col min="12262" max="12268" width="7.85546875" bestFit="1" customWidth="1"/>
    <col min="12427" max="12427" width="3.140625" bestFit="1" customWidth="1"/>
    <col min="12428" max="12428" width="13.7109375" customWidth="1"/>
    <col min="12429" max="12429" width="15.42578125" customWidth="1"/>
    <col min="12430" max="12449" width="7.7109375" customWidth="1"/>
    <col min="12450" max="12450" width="8.85546875" bestFit="1" customWidth="1"/>
    <col min="12451" max="12469" width="7.7109375" customWidth="1"/>
    <col min="12470" max="12472" width="7.85546875" bestFit="1" customWidth="1"/>
    <col min="12473" max="12481" width="7.85546875" customWidth="1"/>
    <col min="12482" max="12505" width="7.85546875" bestFit="1" customWidth="1"/>
    <col min="12506" max="12517" width="7.85546875" customWidth="1"/>
    <col min="12518" max="12524" width="7.85546875" bestFit="1" customWidth="1"/>
    <col min="12683" max="12683" width="3.140625" bestFit="1" customWidth="1"/>
    <col min="12684" max="12684" width="13.7109375" customWidth="1"/>
    <col min="12685" max="12685" width="15.42578125" customWidth="1"/>
    <col min="12686" max="12705" width="7.7109375" customWidth="1"/>
    <col min="12706" max="12706" width="8.85546875" bestFit="1" customWidth="1"/>
    <col min="12707" max="12725" width="7.7109375" customWidth="1"/>
    <col min="12726" max="12728" width="7.85546875" bestFit="1" customWidth="1"/>
    <col min="12729" max="12737" width="7.85546875" customWidth="1"/>
    <col min="12738" max="12761" width="7.85546875" bestFit="1" customWidth="1"/>
    <col min="12762" max="12773" width="7.85546875" customWidth="1"/>
    <col min="12774" max="12780" width="7.85546875" bestFit="1" customWidth="1"/>
    <col min="12939" max="12939" width="3.140625" bestFit="1" customWidth="1"/>
    <col min="12940" max="12940" width="13.7109375" customWidth="1"/>
    <col min="12941" max="12941" width="15.42578125" customWidth="1"/>
    <col min="12942" max="12961" width="7.7109375" customWidth="1"/>
    <col min="12962" max="12962" width="8.85546875" bestFit="1" customWidth="1"/>
    <col min="12963" max="12981" width="7.7109375" customWidth="1"/>
    <col min="12982" max="12984" width="7.85546875" bestFit="1" customWidth="1"/>
    <col min="12985" max="12993" width="7.85546875" customWidth="1"/>
    <col min="12994" max="13017" width="7.85546875" bestFit="1" customWidth="1"/>
    <col min="13018" max="13029" width="7.85546875" customWidth="1"/>
    <col min="13030" max="13036" width="7.85546875" bestFit="1" customWidth="1"/>
    <col min="13195" max="13195" width="3.140625" bestFit="1" customWidth="1"/>
    <col min="13196" max="13196" width="13.7109375" customWidth="1"/>
    <col min="13197" max="13197" width="15.42578125" customWidth="1"/>
    <col min="13198" max="13217" width="7.7109375" customWidth="1"/>
    <col min="13218" max="13218" width="8.85546875" bestFit="1" customWidth="1"/>
    <col min="13219" max="13237" width="7.7109375" customWidth="1"/>
    <col min="13238" max="13240" width="7.85546875" bestFit="1" customWidth="1"/>
    <col min="13241" max="13249" width="7.85546875" customWidth="1"/>
    <col min="13250" max="13273" width="7.85546875" bestFit="1" customWidth="1"/>
    <col min="13274" max="13285" width="7.85546875" customWidth="1"/>
    <col min="13286" max="13292" width="7.85546875" bestFit="1" customWidth="1"/>
    <col min="13451" max="13451" width="3.140625" bestFit="1" customWidth="1"/>
    <col min="13452" max="13452" width="13.7109375" customWidth="1"/>
    <col min="13453" max="13453" width="15.42578125" customWidth="1"/>
    <col min="13454" max="13473" width="7.7109375" customWidth="1"/>
    <col min="13474" max="13474" width="8.85546875" bestFit="1" customWidth="1"/>
    <col min="13475" max="13493" width="7.7109375" customWidth="1"/>
    <col min="13494" max="13496" width="7.85546875" bestFit="1" customWidth="1"/>
    <col min="13497" max="13505" width="7.85546875" customWidth="1"/>
    <col min="13506" max="13529" width="7.85546875" bestFit="1" customWidth="1"/>
    <col min="13530" max="13541" width="7.85546875" customWidth="1"/>
    <col min="13542" max="13548" width="7.85546875" bestFit="1" customWidth="1"/>
    <col min="13707" max="13707" width="3.140625" bestFit="1" customWidth="1"/>
    <col min="13708" max="13708" width="13.7109375" customWidth="1"/>
    <col min="13709" max="13709" width="15.42578125" customWidth="1"/>
    <col min="13710" max="13729" width="7.7109375" customWidth="1"/>
    <col min="13730" max="13730" width="8.85546875" bestFit="1" customWidth="1"/>
    <col min="13731" max="13749" width="7.7109375" customWidth="1"/>
    <col min="13750" max="13752" width="7.85546875" bestFit="1" customWidth="1"/>
    <col min="13753" max="13761" width="7.85546875" customWidth="1"/>
    <col min="13762" max="13785" width="7.85546875" bestFit="1" customWidth="1"/>
    <col min="13786" max="13797" width="7.85546875" customWidth="1"/>
    <col min="13798" max="13804" width="7.85546875" bestFit="1" customWidth="1"/>
    <col min="13963" max="13963" width="3.140625" bestFit="1" customWidth="1"/>
    <col min="13964" max="13964" width="13.7109375" customWidth="1"/>
    <col min="13965" max="13965" width="15.42578125" customWidth="1"/>
    <col min="13966" max="13985" width="7.7109375" customWidth="1"/>
    <col min="13986" max="13986" width="8.85546875" bestFit="1" customWidth="1"/>
    <col min="13987" max="14005" width="7.7109375" customWidth="1"/>
    <col min="14006" max="14008" width="7.85546875" bestFit="1" customWidth="1"/>
    <col min="14009" max="14017" width="7.85546875" customWidth="1"/>
    <col min="14018" max="14041" width="7.85546875" bestFit="1" customWidth="1"/>
    <col min="14042" max="14053" width="7.85546875" customWidth="1"/>
    <col min="14054" max="14060" width="7.85546875" bestFit="1" customWidth="1"/>
    <col min="14219" max="14219" width="3.140625" bestFit="1" customWidth="1"/>
    <col min="14220" max="14220" width="13.7109375" customWidth="1"/>
    <col min="14221" max="14221" width="15.42578125" customWidth="1"/>
    <col min="14222" max="14241" width="7.7109375" customWidth="1"/>
    <col min="14242" max="14242" width="8.85546875" bestFit="1" customWidth="1"/>
    <col min="14243" max="14261" width="7.7109375" customWidth="1"/>
    <col min="14262" max="14264" width="7.85546875" bestFit="1" customWidth="1"/>
    <col min="14265" max="14273" width="7.85546875" customWidth="1"/>
    <col min="14274" max="14297" width="7.85546875" bestFit="1" customWidth="1"/>
    <col min="14298" max="14309" width="7.85546875" customWidth="1"/>
    <col min="14310" max="14316" width="7.85546875" bestFit="1" customWidth="1"/>
    <col min="14475" max="14475" width="3.140625" bestFit="1" customWidth="1"/>
    <col min="14476" max="14476" width="13.7109375" customWidth="1"/>
    <col min="14477" max="14477" width="15.42578125" customWidth="1"/>
    <col min="14478" max="14497" width="7.7109375" customWidth="1"/>
    <col min="14498" max="14498" width="8.85546875" bestFit="1" customWidth="1"/>
    <col min="14499" max="14517" width="7.7109375" customWidth="1"/>
    <col min="14518" max="14520" width="7.85546875" bestFit="1" customWidth="1"/>
    <col min="14521" max="14529" width="7.85546875" customWidth="1"/>
    <col min="14530" max="14553" width="7.85546875" bestFit="1" customWidth="1"/>
    <col min="14554" max="14565" width="7.85546875" customWidth="1"/>
    <col min="14566" max="14572" width="7.85546875" bestFit="1" customWidth="1"/>
    <col min="14731" max="14731" width="3.140625" bestFit="1" customWidth="1"/>
    <col min="14732" max="14732" width="13.7109375" customWidth="1"/>
    <col min="14733" max="14733" width="15.42578125" customWidth="1"/>
    <col min="14734" max="14753" width="7.7109375" customWidth="1"/>
    <col min="14754" max="14754" width="8.85546875" bestFit="1" customWidth="1"/>
    <col min="14755" max="14773" width="7.7109375" customWidth="1"/>
    <col min="14774" max="14776" width="7.85546875" bestFit="1" customWidth="1"/>
    <col min="14777" max="14785" width="7.85546875" customWidth="1"/>
    <col min="14786" max="14809" width="7.85546875" bestFit="1" customWidth="1"/>
    <col min="14810" max="14821" width="7.85546875" customWidth="1"/>
    <col min="14822" max="14828" width="7.85546875" bestFit="1" customWidth="1"/>
    <col min="14987" max="14987" width="3.140625" bestFit="1" customWidth="1"/>
    <col min="14988" max="14988" width="13.7109375" customWidth="1"/>
    <col min="14989" max="14989" width="15.42578125" customWidth="1"/>
    <col min="14990" max="15009" width="7.7109375" customWidth="1"/>
    <col min="15010" max="15010" width="8.85546875" bestFit="1" customWidth="1"/>
    <col min="15011" max="15029" width="7.7109375" customWidth="1"/>
    <col min="15030" max="15032" width="7.85546875" bestFit="1" customWidth="1"/>
    <col min="15033" max="15041" width="7.85546875" customWidth="1"/>
    <col min="15042" max="15065" width="7.85546875" bestFit="1" customWidth="1"/>
    <col min="15066" max="15077" width="7.85546875" customWidth="1"/>
    <col min="15078" max="15084" width="7.85546875" bestFit="1" customWidth="1"/>
    <col min="15243" max="15243" width="3.140625" bestFit="1" customWidth="1"/>
    <col min="15244" max="15244" width="13.7109375" customWidth="1"/>
    <col min="15245" max="15245" width="15.42578125" customWidth="1"/>
    <col min="15246" max="15265" width="7.7109375" customWidth="1"/>
    <col min="15266" max="15266" width="8.85546875" bestFit="1" customWidth="1"/>
    <col min="15267" max="15285" width="7.7109375" customWidth="1"/>
    <col min="15286" max="15288" width="7.85546875" bestFit="1" customWidth="1"/>
    <col min="15289" max="15297" width="7.85546875" customWidth="1"/>
    <col min="15298" max="15321" width="7.85546875" bestFit="1" customWidth="1"/>
    <col min="15322" max="15333" width="7.85546875" customWidth="1"/>
    <col min="15334" max="15340" width="7.85546875" bestFit="1" customWidth="1"/>
    <col min="15499" max="15499" width="3.140625" bestFit="1" customWidth="1"/>
    <col min="15500" max="15500" width="13.7109375" customWidth="1"/>
    <col min="15501" max="15501" width="15.42578125" customWidth="1"/>
    <col min="15502" max="15521" width="7.7109375" customWidth="1"/>
    <col min="15522" max="15522" width="8.85546875" bestFit="1" customWidth="1"/>
    <col min="15523" max="15541" width="7.7109375" customWidth="1"/>
    <col min="15542" max="15544" width="7.85546875" bestFit="1" customWidth="1"/>
    <col min="15545" max="15553" width="7.85546875" customWidth="1"/>
    <col min="15554" max="15577" width="7.85546875" bestFit="1" customWidth="1"/>
    <col min="15578" max="15589" width="7.85546875" customWidth="1"/>
    <col min="15590" max="15596" width="7.85546875" bestFit="1" customWidth="1"/>
    <col min="15755" max="15755" width="3.140625" bestFit="1" customWidth="1"/>
    <col min="15756" max="15756" width="13.7109375" customWidth="1"/>
    <col min="15757" max="15757" width="15.42578125" customWidth="1"/>
    <col min="15758" max="15777" width="7.7109375" customWidth="1"/>
    <col min="15778" max="15778" width="8.85546875" bestFit="1" customWidth="1"/>
    <col min="15779" max="15797" width="7.7109375" customWidth="1"/>
    <col min="15798" max="15800" width="7.85546875" bestFit="1" customWidth="1"/>
    <col min="15801" max="15809" width="7.85546875" customWidth="1"/>
    <col min="15810" max="15833" width="7.85546875" bestFit="1" customWidth="1"/>
    <col min="15834" max="15845" width="7.85546875" customWidth="1"/>
    <col min="15846" max="15852" width="7.85546875" bestFit="1" customWidth="1"/>
    <col min="16011" max="16011" width="3.140625" bestFit="1" customWidth="1"/>
    <col min="16012" max="16012" width="13.7109375" customWidth="1"/>
    <col min="16013" max="16013" width="15.42578125" customWidth="1"/>
    <col min="16014" max="16033" width="7.7109375" customWidth="1"/>
    <col min="16034" max="16034" width="8.85546875" bestFit="1" customWidth="1"/>
    <col min="16035" max="16053" width="7.7109375" customWidth="1"/>
    <col min="16054" max="16056" width="7.85546875" bestFit="1" customWidth="1"/>
    <col min="16057" max="16065" width="7.85546875" customWidth="1"/>
    <col min="16066" max="16089" width="7.85546875" bestFit="1" customWidth="1"/>
    <col min="16090" max="16101" width="7.85546875" customWidth="1"/>
    <col min="16102" max="16108" width="7.85546875" bestFit="1" customWidth="1"/>
  </cols>
  <sheetData>
    <row r="1" spans="1:63" s="1" customFormat="1" ht="14.1" customHeight="1">
      <c r="C1" s="2">
        <v>40056</v>
      </c>
      <c r="D1" s="2">
        <v>40086</v>
      </c>
      <c r="E1" s="2">
        <v>40117</v>
      </c>
      <c r="F1" s="2">
        <v>40147</v>
      </c>
      <c r="G1" s="2">
        <v>40178</v>
      </c>
      <c r="H1" s="2">
        <v>40209</v>
      </c>
      <c r="I1" s="2">
        <v>40237</v>
      </c>
      <c r="J1" s="2">
        <v>40268</v>
      </c>
      <c r="K1" s="2">
        <v>40298</v>
      </c>
      <c r="L1" s="2">
        <v>40329</v>
      </c>
      <c r="M1" s="2">
        <v>40359</v>
      </c>
      <c r="N1" s="2">
        <v>40390</v>
      </c>
      <c r="O1" s="2">
        <v>40421</v>
      </c>
      <c r="P1" s="2">
        <v>40451</v>
      </c>
      <c r="Q1" s="2">
        <v>40482</v>
      </c>
      <c r="R1" s="2">
        <v>40512</v>
      </c>
      <c r="S1" s="2">
        <v>40543</v>
      </c>
      <c r="T1" s="2">
        <v>40574</v>
      </c>
      <c r="U1" s="2">
        <v>40602</v>
      </c>
      <c r="V1" s="2">
        <v>40633</v>
      </c>
      <c r="W1" s="2">
        <v>40663</v>
      </c>
      <c r="X1" s="2">
        <v>40694</v>
      </c>
      <c r="Y1" s="2">
        <v>40724</v>
      </c>
      <c r="Z1" s="2">
        <v>40755</v>
      </c>
      <c r="AA1" s="2">
        <v>40786</v>
      </c>
      <c r="AB1" s="2">
        <v>40816</v>
      </c>
      <c r="AC1" s="2">
        <v>40847</v>
      </c>
      <c r="AD1" s="2">
        <v>40877</v>
      </c>
      <c r="AE1" s="2">
        <v>40908</v>
      </c>
      <c r="AF1" s="2">
        <v>40939</v>
      </c>
      <c r="AG1" s="2">
        <v>40967</v>
      </c>
      <c r="AH1" s="2">
        <v>40999</v>
      </c>
      <c r="AI1" s="2">
        <v>41029</v>
      </c>
      <c r="AJ1" s="2">
        <v>41060</v>
      </c>
      <c r="AK1" s="2">
        <v>41090</v>
      </c>
      <c r="AL1" s="2">
        <v>41121</v>
      </c>
      <c r="AM1" s="2">
        <v>41152</v>
      </c>
      <c r="AN1" s="2">
        <v>41182</v>
      </c>
      <c r="AO1" s="2">
        <v>41213</v>
      </c>
      <c r="AP1" s="2">
        <v>41243</v>
      </c>
      <c r="AQ1" s="2">
        <v>41274</v>
      </c>
      <c r="AR1" s="2">
        <v>41305</v>
      </c>
      <c r="AS1" s="2">
        <v>41333</v>
      </c>
      <c r="AT1" s="2">
        <v>41364</v>
      </c>
      <c r="AU1" s="2">
        <v>41394</v>
      </c>
      <c r="AV1" s="2">
        <v>41425</v>
      </c>
      <c r="AW1" s="2">
        <v>41455</v>
      </c>
      <c r="AX1" s="2">
        <v>41486</v>
      </c>
      <c r="AY1" s="2">
        <v>41517</v>
      </c>
      <c r="AZ1" s="2">
        <v>41547</v>
      </c>
      <c r="BA1" s="2">
        <v>41578</v>
      </c>
      <c r="BB1" s="2">
        <v>41608</v>
      </c>
      <c r="BC1" s="2">
        <v>41639</v>
      </c>
      <c r="BD1" s="2">
        <v>41670</v>
      </c>
      <c r="BE1" s="2">
        <v>41698</v>
      </c>
      <c r="BF1" s="2">
        <v>41729</v>
      </c>
      <c r="BG1" s="2">
        <v>41759</v>
      </c>
      <c r="BH1" s="2">
        <v>41790</v>
      </c>
      <c r="BI1" s="2">
        <v>41820</v>
      </c>
      <c r="BJ1" s="2">
        <v>41851</v>
      </c>
      <c r="BK1" s="2">
        <v>41882</v>
      </c>
    </row>
    <row r="2" spans="1:63" s="1" customFormat="1" ht="15" customHeight="1">
      <c r="A2" s="4" t="s">
        <v>10</v>
      </c>
      <c r="B2" s="5" t="s">
        <v>7</v>
      </c>
      <c r="C2" s="3">
        <v>16123.59</v>
      </c>
      <c r="D2" s="3">
        <v>42373.59</v>
      </c>
      <c r="E2" s="3">
        <v>40572.080000000002</v>
      </c>
      <c r="F2" s="3">
        <v>31652.900000000009</v>
      </c>
      <c r="G2" s="3">
        <v>38775.080000000089</v>
      </c>
      <c r="H2" s="3">
        <v>24566.560000000089</v>
      </c>
      <c r="I2" s="3">
        <v>23765.410000000091</v>
      </c>
      <c r="J2" s="3">
        <v>24105.41000000008</v>
      </c>
      <c r="K2" s="3">
        <v>22358.720000000067</v>
      </c>
      <c r="L2" s="3">
        <v>22155.930000000073</v>
      </c>
      <c r="M2" s="3">
        <v>13081.400000000071</v>
      </c>
      <c r="N2" s="3">
        <v>29999.299999999996</v>
      </c>
      <c r="O2" s="3">
        <v>29584.789999999997</v>
      </c>
      <c r="P2" s="3">
        <v>30450.249999999996</v>
      </c>
      <c r="Q2" s="3">
        <v>30270.749999999985</v>
      </c>
      <c r="R2" s="3">
        <v>27301.749999999993</v>
      </c>
      <c r="S2" s="3">
        <v>30567.71000000001</v>
      </c>
      <c r="T2" s="3">
        <v>29352.730000000029</v>
      </c>
      <c r="U2" s="3">
        <v>31366.230000000032</v>
      </c>
      <c r="V2" s="3">
        <v>27877.130000000048</v>
      </c>
      <c r="W2" s="3">
        <v>30975.280000000061</v>
      </c>
      <c r="X2" s="3">
        <v>11088.840000000062</v>
      </c>
      <c r="Y2" s="3">
        <v>8746.5100000000602</v>
      </c>
      <c r="Z2" s="3">
        <v>7961.3100000000604</v>
      </c>
      <c r="AA2" s="3">
        <v>7135.03</v>
      </c>
      <c r="AB2" s="3">
        <v>13130.549999999997</v>
      </c>
      <c r="AC2" s="3">
        <v>12097.01</v>
      </c>
      <c r="AD2" s="3">
        <v>12579.939999999999</v>
      </c>
      <c r="AE2" s="3">
        <v>13797.29</v>
      </c>
      <c r="AF2" s="3">
        <v>14439.419999999998</v>
      </c>
      <c r="AG2" s="3">
        <v>13759.99</v>
      </c>
      <c r="AH2" s="3">
        <v>14082.399999999992</v>
      </c>
      <c r="AI2" s="3">
        <v>14301.829999999985</v>
      </c>
      <c r="AJ2" s="3">
        <v>15667.129999999981</v>
      </c>
      <c r="AK2" s="3">
        <v>13425.439999999979</v>
      </c>
      <c r="AL2" s="3">
        <v>11219.729999999978</v>
      </c>
      <c r="AM2" s="3">
        <v>16531.689999999977</v>
      </c>
      <c r="AN2" s="3">
        <v>16424.499999999982</v>
      </c>
      <c r="AO2" s="3">
        <v>16974.35999999999</v>
      </c>
      <c r="AP2" s="3">
        <v>15390.19999999999</v>
      </c>
      <c r="AQ2" s="3">
        <v>15504.739999999987</v>
      </c>
      <c r="AR2" s="3">
        <v>16567.369999999984</v>
      </c>
      <c r="AS2" s="3">
        <v>17082.119999999992</v>
      </c>
      <c r="AT2" s="3">
        <v>14381.449999999995</v>
      </c>
      <c r="AU2" s="3">
        <v>13403.780000000004</v>
      </c>
      <c r="AV2" s="3">
        <v>13713.980000000003</v>
      </c>
      <c r="AW2" s="3">
        <v>17546.910000000018</v>
      </c>
      <c r="AX2" s="3">
        <v>19045.249999999993</v>
      </c>
      <c r="AY2" s="3">
        <v>20169.549999999996</v>
      </c>
      <c r="AZ2" s="3">
        <f>BS!E24</f>
        <v>32653.599999999999</v>
      </c>
      <c r="BA2" s="3">
        <f>BS!E60</f>
        <v>29855.450000000019</v>
      </c>
      <c r="BB2" s="3">
        <f>BS!E103</f>
        <v>28175.170000000035</v>
      </c>
      <c r="BC2" s="3">
        <f>BS!E151</f>
        <v>24908.52000000004</v>
      </c>
      <c r="BD2" s="3">
        <f>BS!E191</f>
        <v>21370.520000000048</v>
      </c>
      <c r="BE2" s="3">
        <f>BS!E227</f>
        <v>18833.380000000052</v>
      </c>
      <c r="BF2" s="3">
        <f>BS!E265</f>
        <v>18284.370000000057</v>
      </c>
      <c r="BG2" s="3">
        <f>BS!E313</f>
        <v>18473.140000000065</v>
      </c>
      <c r="BH2" s="3">
        <f>BS!E357</f>
        <v>16297.930000000071</v>
      </c>
      <c r="BI2" s="3">
        <f>BS!E670</f>
        <v>31717.650000000187</v>
      </c>
      <c r="BJ2" s="3">
        <f>BS!E692</f>
        <v>31751.600000000191</v>
      </c>
      <c r="BK2" s="3">
        <f>BS!E694</f>
        <v>31776.900000000191</v>
      </c>
    </row>
    <row r="3" spans="1:63" s="1" customFormat="1" ht="15" customHeight="1">
      <c r="A3" s="4" t="s">
        <v>9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v>34.93</v>
      </c>
      <c r="P3" s="3">
        <v>604.32000000000005</v>
      </c>
      <c r="Q3" s="3">
        <v>93.490000000000123</v>
      </c>
      <c r="R3" s="3">
        <v>248.21000000000026</v>
      </c>
      <c r="S3" s="3">
        <v>369.3400000000002</v>
      </c>
      <c r="T3" s="3">
        <v>200.36000000000013</v>
      </c>
      <c r="U3" s="3">
        <v>215.12000000000012</v>
      </c>
      <c r="V3" s="3">
        <v>130.72000000000014</v>
      </c>
      <c r="W3" s="3">
        <v>72.720000000000141</v>
      </c>
      <c r="X3" s="3">
        <v>49.970000000000141</v>
      </c>
      <c r="Y3" s="3">
        <v>14.689999999999941</v>
      </c>
      <c r="Z3" s="3">
        <v>14.689999999999941</v>
      </c>
      <c r="AA3" s="3">
        <v>14.69</v>
      </c>
      <c r="AB3" s="3">
        <v>90.000000000000085</v>
      </c>
      <c r="AC3" s="3">
        <v>136.60000000000008</v>
      </c>
      <c r="AD3" s="3">
        <v>364.69000000000005</v>
      </c>
      <c r="AE3" s="3">
        <v>248.47000000000008</v>
      </c>
      <c r="AF3" s="3">
        <v>229.8300000000001</v>
      </c>
      <c r="AG3" s="3">
        <v>184.5200000000001</v>
      </c>
      <c r="AH3" s="3">
        <v>89.440000000000083</v>
      </c>
      <c r="AI3" s="3">
        <v>89.940000000000111</v>
      </c>
      <c r="AJ3" s="3">
        <v>70.190000000000111</v>
      </c>
      <c r="AK3" s="3">
        <v>67.770000000000124</v>
      </c>
      <c r="AL3" s="3">
        <v>158.40000000000012</v>
      </c>
      <c r="AM3" s="3">
        <v>204.31</v>
      </c>
      <c r="AN3" s="3">
        <v>57.510000000000218</v>
      </c>
      <c r="AO3" s="3">
        <v>230.66000000000025</v>
      </c>
      <c r="AP3" s="3">
        <v>82.0300000000002</v>
      </c>
      <c r="AQ3" s="3">
        <v>165.93000000000029</v>
      </c>
      <c r="AR3" s="3">
        <v>177.18000000000029</v>
      </c>
      <c r="AS3" s="3">
        <v>137.84000000000029</v>
      </c>
      <c r="AT3" s="3">
        <v>223.41000000000028</v>
      </c>
      <c r="AU3" s="3">
        <v>62.970000000000027</v>
      </c>
      <c r="AV3" s="3">
        <v>289.74</v>
      </c>
      <c r="AW3" s="3">
        <v>77.440000000000055</v>
      </c>
      <c r="AX3" s="3">
        <v>83.080000000000055</v>
      </c>
      <c r="AY3" s="3">
        <v>159.25</v>
      </c>
      <c r="AZ3" s="3">
        <f>XTERE!E54</f>
        <v>177.75000000000006</v>
      </c>
      <c r="BA3" s="3">
        <f>XTERE!E77</f>
        <v>388.80000000000007</v>
      </c>
      <c r="BB3" s="3">
        <f>XTERE!E110</f>
        <v>90.500000000000014</v>
      </c>
      <c r="BC3" s="3">
        <f>XTERE!E169</f>
        <v>394.84</v>
      </c>
      <c r="BD3" s="3">
        <f>XTERE!E215</f>
        <v>344.68999999999983</v>
      </c>
      <c r="BE3" s="3">
        <f>XTERE!E217</f>
        <v>344.68999999999983</v>
      </c>
      <c r="BF3" s="3">
        <f>XTERE!E249</f>
        <v>415.06999999999982</v>
      </c>
      <c r="BG3" s="3">
        <f>XTERE!E267</f>
        <v>458.80999999999989</v>
      </c>
      <c r="BH3" s="3">
        <f>XTERE!E287</f>
        <v>515.99999999999977</v>
      </c>
      <c r="BI3" s="3">
        <f>XTERE!E338</f>
        <v>-4.2632564145606011E-13</v>
      </c>
      <c r="BJ3" s="3">
        <f>XTERE!E338</f>
        <v>-4.2632564145606011E-13</v>
      </c>
      <c r="BK3" s="3">
        <f>XTERE!E338</f>
        <v>-4.2632564145606011E-13</v>
      </c>
    </row>
    <row r="4" spans="1:63" ht="15" customHeight="1">
      <c r="A4" s="4" t="s">
        <v>95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0</v>
      </c>
      <c r="P4" s="3">
        <v>84</v>
      </c>
      <c r="Q4" s="3">
        <v>165.5</v>
      </c>
      <c r="R4" s="3">
        <v>217.5</v>
      </c>
      <c r="S4" s="3">
        <v>123</v>
      </c>
      <c r="T4" s="3">
        <v>200</v>
      </c>
      <c r="U4" s="3">
        <v>355</v>
      </c>
      <c r="V4" s="3">
        <v>43.269999999999996</v>
      </c>
      <c r="W4" s="3">
        <v>16.999999999999972</v>
      </c>
      <c r="X4" s="3">
        <v>36.999999999999972</v>
      </c>
      <c r="Y4" s="3">
        <v>0</v>
      </c>
      <c r="Z4" s="3">
        <v>0</v>
      </c>
      <c r="AA4" s="3">
        <v>0</v>
      </c>
      <c r="AB4" s="3">
        <v>0</v>
      </c>
      <c r="AC4" s="3">
        <v>101</v>
      </c>
      <c r="AD4" s="3">
        <v>231</v>
      </c>
      <c r="AE4" s="3">
        <v>101</v>
      </c>
      <c r="AF4" s="3">
        <v>52.77000000000001</v>
      </c>
      <c r="AG4" s="3">
        <v>41</v>
      </c>
      <c r="AH4" s="3">
        <v>167</v>
      </c>
      <c r="AI4" s="3">
        <v>4.960000000000008</v>
      </c>
      <c r="AJ4" s="3">
        <v>28.960000000000008</v>
      </c>
      <c r="AK4" s="3">
        <v>31.860000000000014</v>
      </c>
      <c r="AL4" s="3">
        <v>61.860000000000014</v>
      </c>
      <c r="AM4" s="3">
        <v>61.86</v>
      </c>
      <c r="AN4" s="3">
        <v>13.860000000000014</v>
      </c>
      <c r="AO4" s="3">
        <v>16.860000000000014</v>
      </c>
      <c r="AP4" s="3">
        <v>4.9300000000000068</v>
      </c>
      <c r="AQ4" s="3">
        <v>5.9300000000000068</v>
      </c>
      <c r="AR4" s="3">
        <v>244.93</v>
      </c>
      <c r="AS4" s="3">
        <v>138.93</v>
      </c>
      <c r="AT4" s="3">
        <v>254.93</v>
      </c>
      <c r="AU4" s="3">
        <v>20.000000000000014</v>
      </c>
      <c r="AV4" s="3">
        <v>20.000000000000028</v>
      </c>
      <c r="AW4" s="3">
        <v>20.000000000000057</v>
      </c>
      <c r="AX4" s="3">
        <v>20.000000000000057</v>
      </c>
      <c r="AY4" s="3">
        <v>5.6843418860808015E-14</v>
      </c>
      <c r="AZ4" s="3">
        <f>XROSE!E6</f>
        <v>80</v>
      </c>
      <c r="BA4" s="3">
        <f>XROSE!E13</f>
        <v>20</v>
      </c>
      <c r="BB4" s="3">
        <f>XROSE!E20</f>
        <v>20</v>
      </c>
      <c r="BC4" s="3">
        <f>XROSE!E27</f>
        <v>20</v>
      </c>
      <c r="BD4" s="3">
        <f>XROSE!E38</f>
        <v>20</v>
      </c>
      <c r="BE4" s="3">
        <f>XROSE!E53</f>
        <v>234</v>
      </c>
      <c r="BF4" s="3">
        <f>XROSE!E62</f>
        <v>20</v>
      </c>
      <c r="BG4" s="3">
        <f>XROSE!E71</f>
        <v>20</v>
      </c>
      <c r="BH4" s="3">
        <f>XROSE!E80</f>
        <v>140</v>
      </c>
      <c r="BI4" s="3">
        <f>XROSE!E92</f>
        <v>0</v>
      </c>
      <c r="BJ4" s="3">
        <f>XROSE!E92</f>
        <v>0</v>
      </c>
      <c r="BK4" s="3">
        <f>XROSE!E92</f>
        <v>0</v>
      </c>
    </row>
    <row r="5" spans="1:63" ht="15" customHeight="1">
      <c r="A5" s="8" t="s">
        <v>0</v>
      </c>
      <c r="B5" s="9"/>
      <c r="C5" s="6">
        <v>16123.59</v>
      </c>
      <c r="D5" s="6">
        <v>42373.59</v>
      </c>
      <c r="E5" s="6">
        <v>40572.080000000002</v>
      </c>
      <c r="F5" s="6">
        <v>31652.900000000009</v>
      </c>
      <c r="G5" s="6">
        <v>38775.080000000089</v>
      </c>
      <c r="H5" s="6">
        <v>24566.560000000089</v>
      </c>
      <c r="I5" s="6">
        <v>23765.410000000091</v>
      </c>
      <c r="J5" s="6">
        <v>24105.41000000008</v>
      </c>
      <c r="K5" s="6">
        <v>22358.720000000067</v>
      </c>
      <c r="L5" s="6">
        <v>22155.930000000073</v>
      </c>
      <c r="M5" s="6">
        <v>13081.400000000071</v>
      </c>
      <c r="N5" s="6">
        <v>29999.299999999996</v>
      </c>
      <c r="O5" s="6">
        <v>29619.719999999998</v>
      </c>
      <c r="P5" s="6">
        <v>31138.569999999996</v>
      </c>
      <c r="Q5" s="6">
        <v>30529.739999999987</v>
      </c>
      <c r="R5" s="6">
        <v>27767.459999999992</v>
      </c>
      <c r="S5" s="6">
        <v>31060.05000000001</v>
      </c>
      <c r="T5" s="6">
        <v>29753.090000000029</v>
      </c>
      <c r="U5" s="6">
        <v>31936.350000000031</v>
      </c>
      <c r="V5" s="6">
        <v>28051.12000000005</v>
      </c>
      <c r="W5" s="6">
        <v>31065.000000000062</v>
      </c>
      <c r="X5" s="6">
        <v>11175.810000000061</v>
      </c>
      <c r="Y5" s="6">
        <v>8761.2000000000608</v>
      </c>
      <c r="Z5" s="6">
        <v>7976.00000000006</v>
      </c>
      <c r="AA5" s="6">
        <v>7149.7199999999993</v>
      </c>
      <c r="AB5" s="6">
        <v>13220.549999999997</v>
      </c>
      <c r="AC5" s="6">
        <v>12334.61</v>
      </c>
      <c r="AD5" s="6">
        <v>13175.63</v>
      </c>
      <c r="AE5" s="6">
        <v>14146.76</v>
      </c>
      <c r="AF5" s="6">
        <v>14722.019999999999</v>
      </c>
      <c r="AG5" s="6">
        <v>13985.51</v>
      </c>
      <c r="AH5" s="6">
        <v>14338.839999999993</v>
      </c>
      <c r="AI5" s="6">
        <v>14396.729999999985</v>
      </c>
      <c r="AJ5" s="6">
        <v>15766.279999999981</v>
      </c>
      <c r="AK5" s="6">
        <v>13525.06999999998</v>
      </c>
      <c r="AL5" s="6">
        <v>11439.989999999978</v>
      </c>
      <c r="AM5" s="6">
        <v>16797.859999999979</v>
      </c>
      <c r="AN5" s="6">
        <v>16495.869999999981</v>
      </c>
      <c r="AO5" s="6">
        <v>17221.87999999999</v>
      </c>
      <c r="AP5" s="6">
        <v>15477.159999999991</v>
      </c>
      <c r="AQ5" s="6">
        <v>15676.599999999988</v>
      </c>
      <c r="AR5" s="6">
        <v>16989.479999999985</v>
      </c>
      <c r="AS5" s="6">
        <v>17358.889999999992</v>
      </c>
      <c r="AT5" s="6">
        <v>14859.789999999995</v>
      </c>
      <c r="AU5" s="6">
        <v>13486.750000000004</v>
      </c>
      <c r="AV5" s="6">
        <v>14023.720000000003</v>
      </c>
      <c r="AW5" s="6">
        <v>17644.350000000017</v>
      </c>
      <c r="AX5" s="6">
        <v>19148.329999999994</v>
      </c>
      <c r="AY5" s="6">
        <v>20328.799999999996</v>
      </c>
      <c r="AZ5" s="6">
        <f t="shared" ref="AZ5:BK5" si="0">SUM(AZ2:AZ4)</f>
        <v>32911.35</v>
      </c>
      <c r="BA5" s="6">
        <f t="shared" si="0"/>
        <v>30264.250000000018</v>
      </c>
      <c r="BB5" s="6">
        <f t="shared" si="0"/>
        <v>28285.670000000035</v>
      </c>
      <c r="BC5" s="6">
        <f t="shared" si="0"/>
        <v>25323.360000000041</v>
      </c>
      <c r="BD5" s="6">
        <f t="shared" si="0"/>
        <v>21735.210000000046</v>
      </c>
      <c r="BE5" s="6">
        <f t="shared" si="0"/>
        <v>19412.070000000051</v>
      </c>
      <c r="BF5" s="6">
        <f t="shared" si="0"/>
        <v>18719.440000000057</v>
      </c>
      <c r="BG5" s="6">
        <f t="shared" si="0"/>
        <v>18951.950000000066</v>
      </c>
      <c r="BH5" s="6">
        <f t="shared" si="0"/>
        <v>16953.930000000069</v>
      </c>
      <c r="BI5" s="6">
        <f t="shared" si="0"/>
        <v>31717.650000000187</v>
      </c>
      <c r="BJ5" s="6">
        <f t="shared" si="0"/>
        <v>31751.600000000191</v>
      </c>
      <c r="BK5" s="6">
        <f t="shared" si="0"/>
        <v>31776.900000000191</v>
      </c>
    </row>
    <row r="6" spans="1:63" ht="15" customHeight="1"/>
    <row r="7" spans="1:63" ht="15" customHeight="1"/>
    <row r="8" spans="1:63" ht="15" customHeight="1"/>
    <row r="9" spans="1:63" ht="15" customHeight="1"/>
    <row r="10" spans="1:63" ht="15" customHeight="1"/>
    <row r="11" spans="1:63" ht="15" customHeight="1"/>
    <row r="12" spans="1:63" ht="15" customHeight="1"/>
    <row r="13" spans="1:63" ht="15" customHeight="1"/>
    <row r="14" spans="1:63" ht="15" customHeight="1"/>
    <row r="15" spans="1:63" ht="15" customHeight="1"/>
    <row r="16" spans="1:6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zoomScale="90" zoomScaleNormal="90" workbookViewId="0">
      <pane ySplit="2" topLeftCell="A42" activePane="bottomLeft" state="frozen"/>
      <selection pane="bottomLeft" activeCell="D47" sqref="D47"/>
    </sheetView>
  </sheetViews>
  <sheetFormatPr defaultColWidth="11.42578125" defaultRowHeight="15"/>
  <cols>
    <col min="1" max="1" width="25.7109375" style="20" customWidth="1"/>
    <col min="2" max="2" width="12.7109375" bestFit="1" customWidth="1"/>
    <col min="3" max="3" width="31.5703125" style="20" customWidth="1"/>
    <col min="4" max="4" width="12.7109375" style="125" bestFit="1" customWidth="1"/>
    <col min="5" max="5" width="2.140625" bestFit="1" customWidth="1"/>
    <col min="6" max="6" width="25.7109375" customWidth="1"/>
    <col min="7" max="7" width="13.140625" bestFit="1" customWidth="1"/>
    <col min="8" max="8" width="32.7109375" customWidth="1"/>
    <col min="9" max="9" width="12.7109375" bestFit="1" customWidth="1"/>
    <col min="10" max="10" width="12" customWidth="1"/>
    <col min="11" max="11" width="21.85546875" bestFit="1" customWidth="1"/>
    <col min="12" max="12" width="10.28515625" bestFit="1" customWidth="1"/>
    <col min="13" max="13" width="49.140625" bestFit="1" customWidth="1"/>
  </cols>
  <sheetData>
    <row r="1" spans="1:9" s="87" customFormat="1" ht="20.100000000000001" customHeight="1">
      <c r="A1" s="152" t="s">
        <v>172</v>
      </c>
      <c r="B1" s="152"/>
      <c r="C1" s="152"/>
      <c r="D1" s="152"/>
      <c r="E1" s="86"/>
      <c r="F1" s="152" t="s">
        <v>173</v>
      </c>
      <c r="G1" s="152"/>
      <c r="H1" s="152"/>
      <c r="I1" s="152"/>
    </row>
    <row r="2" spans="1:9" ht="15" customHeight="1">
      <c r="A2" s="153" t="s">
        <v>68</v>
      </c>
      <c r="B2" s="153"/>
      <c r="C2" s="154" t="s">
        <v>17</v>
      </c>
      <c r="D2" s="154"/>
      <c r="E2" s="70"/>
      <c r="F2" s="153" t="s">
        <v>105</v>
      </c>
      <c r="G2" s="153"/>
      <c r="H2" s="154" t="s">
        <v>17</v>
      </c>
      <c r="I2" s="154"/>
    </row>
    <row r="3" spans="1:9" ht="15" customHeight="1">
      <c r="A3" s="23" t="s">
        <v>19</v>
      </c>
      <c r="B3" s="34">
        <f>SUM(B4:B6)</f>
        <v>1110.52</v>
      </c>
      <c r="C3" s="24" t="s">
        <v>19</v>
      </c>
      <c r="D3" s="122">
        <f>SUM(D4:D6)/(-1)</f>
        <v>1024.18</v>
      </c>
      <c r="E3" s="70"/>
      <c r="F3" s="23" t="s">
        <v>19</v>
      </c>
      <c r="G3" s="34">
        <v>0</v>
      </c>
      <c r="H3" s="24" t="s">
        <v>19</v>
      </c>
      <c r="I3" s="33">
        <f>SUM(I4:I6)/(-1)</f>
        <v>0</v>
      </c>
    </row>
    <row r="4" spans="1:9" ht="15" customHeight="1">
      <c r="A4" s="25" t="s">
        <v>54</v>
      </c>
      <c r="B4" s="28">
        <f>'Resum mensual'!C14</f>
        <v>1110.52</v>
      </c>
      <c r="C4" s="26" t="s">
        <v>1131</v>
      </c>
      <c r="D4" s="120">
        <f>'Resum mensual'!AC14</f>
        <v>-1024.18</v>
      </c>
      <c r="E4" s="70"/>
      <c r="F4" s="25" t="s">
        <v>54</v>
      </c>
      <c r="G4" s="28">
        <v>0</v>
      </c>
      <c r="H4" s="26" t="s">
        <v>1131</v>
      </c>
      <c r="I4" s="104">
        <v>0</v>
      </c>
    </row>
    <row r="5" spans="1:9" ht="15" hidden="1" customHeight="1">
      <c r="A5" s="25" t="s">
        <v>764</v>
      </c>
      <c r="B5" s="28">
        <f>'Resum mensual'!D14</f>
        <v>0</v>
      </c>
      <c r="C5" s="26"/>
      <c r="D5" s="120"/>
      <c r="E5" s="70"/>
      <c r="F5" s="25" t="s">
        <v>764</v>
      </c>
      <c r="G5" s="28">
        <v>0</v>
      </c>
      <c r="H5" s="26"/>
      <c r="I5" s="32"/>
    </row>
    <row r="6" spans="1:9" ht="15" hidden="1" customHeight="1">
      <c r="A6" s="25" t="s">
        <v>765</v>
      </c>
      <c r="B6" s="28">
        <f>'Resum mensual'!E14</f>
        <v>0</v>
      </c>
      <c r="C6" s="26"/>
      <c r="D6" s="120"/>
      <c r="E6" s="70"/>
      <c r="F6" s="25" t="s">
        <v>765</v>
      </c>
      <c r="G6" s="28">
        <v>0</v>
      </c>
      <c r="H6" s="26"/>
      <c r="I6" s="32"/>
    </row>
    <row r="7" spans="1:9" ht="15" customHeight="1">
      <c r="A7" s="23" t="str">
        <f>'Resum mensual'!G1</f>
        <v>QUOTES AMPA</v>
      </c>
      <c r="B7" s="34">
        <f>'Resum mensual'!G14</f>
        <v>6750</v>
      </c>
      <c r="C7" s="24"/>
      <c r="D7" s="122"/>
      <c r="E7" s="70"/>
      <c r="F7" s="23" t="s">
        <v>20</v>
      </c>
      <c r="G7" s="34">
        <v>6540</v>
      </c>
      <c r="H7" s="24"/>
      <c r="I7" s="33"/>
    </row>
    <row r="8" spans="1:9" ht="15" customHeight="1">
      <c r="A8" s="23" t="s">
        <v>175</v>
      </c>
      <c r="B8" s="34">
        <f>SUM(B9:B14)</f>
        <v>18962.5</v>
      </c>
      <c r="C8" s="24" t="s">
        <v>175</v>
      </c>
      <c r="D8" s="122">
        <f>SUM(D9:D14)/(-1)</f>
        <v>15474.260452071845</v>
      </c>
      <c r="E8" s="70"/>
      <c r="F8" s="23" t="s">
        <v>175</v>
      </c>
      <c r="G8" s="34">
        <f>SUM(G9:G14)</f>
        <v>18345</v>
      </c>
      <c r="H8" s="24" t="s">
        <v>175</v>
      </c>
      <c r="I8" s="33">
        <f>SUM(I9:I14)/(-1)</f>
        <v>15313.42</v>
      </c>
    </row>
    <row r="9" spans="1:9" ht="15" customHeight="1">
      <c r="A9" s="27" t="str">
        <f>'Resum mensual'!H1</f>
        <v>EXTRAESC. INFANTILS</v>
      </c>
      <c r="B9" s="28">
        <f>'Resum mensual'!H14</f>
        <v>15037.5</v>
      </c>
      <c r="C9" s="26" t="str">
        <f>'Resum mensual'!AD1</f>
        <v>NÒMINES EXTRAESC. INFANT.</v>
      </c>
      <c r="D9" s="120">
        <f>'Resum mensual'!AD14</f>
        <v>-8174.2749999999996</v>
      </c>
      <c r="E9" s="70"/>
      <c r="F9" s="27" t="s">
        <v>28</v>
      </c>
      <c r="G9" s="28">
        <v>14040</v>
      </c>
      <c r="H9" s="26" t="s">
        <v>78</v>
      </c>
      <c r="I9" s="32">
        <v>-8036.64</v>
      </c>
    </row>
    <row r="10" spans="1:9" ht="15" customHeight="1">
      <c r="A10" s="27"/>
      <c r="B10" s="28"/>
      <c r="C10" s="26" t="str">
        <f>'Resum mensual'!AE1</f>
        <v>SS IMPOSTOS EXTRAESC. INFANT.</v>
      </c>
      <c r="D10" s="120">
        <f>'Resum mensual'!AE14</f>
        <v>-3915.7154520718454</v>
      </c>
      <c r="E10" s="70"/>
      <c r="F10" s="27"/>
      <c r="G10" s="28"/>
      <c r="H10" s="26" t="s">
        <v>76</v>
      </c>
      <c r="I10" s="32">
        <v>-3870.27</v>
      </c>
    </row>
    <row r="11" spans="1:9" ht="15" customHeight="1">
      <c r="A11" s="27" t="str">
        <f>'Resum mensual'!J1</f>
        <v>EXTRAESC. ADULTS</v>
      </c>
      <c r="B11" s="28">
        <f>'Resum mensual'!J14</f>
        <v>380</v>
      </c>
      <c r="C11" s="26" t="str">
        <f>'Resum mensual'!AF1</f>
        <v>NÒMINES EXTRAESC. ADULTS</v>
      </c>
      <c r="D11" s="120">
        <f>'Resum mensual'!AF14</f>
        <v>0</v>
      </c>
      <c r="E11" s="70"/>
      <c r="F11" s="27" t="s">
        <v>29</v>
      </c>
      <c r="G11" s="28">
        <v>720</v>
      </c>
      <c r="H11" s="26" t="s">
        <v>64</v>
      </c>
      <c r="I11" s="32">
        <v>0</v>
      </c>
    </row>
    <row r="12" spans="1:9" ht="15" customHeight="1">
      <c r="A12" s="27"/>
      <c r="B12" s="28"/>
      <c r="C12" s="26" t="str">
        <f>'Resum mensual'!AG1</f>
        <v>SS IMPOSTOS EXTRAESC. ADULTS</v>
      </c>
      <c r="D12" s="120">
        <f>'Resum mensual'!AG14</f>
        <v>0</v>
      </c>
      <c r="E12" s="70"/>
      <c r="F12" s="27"/>
      <c r="G12" s="28"/>
      <c r="H12" s="26" t="s">
        <v>77</v>
      </c>
      <c r="I12" s="32">
        <v>0</v>
      </c>
    </row>
    <row r="13" spans="1:9" ht="15" customHeight="1">
      <c r="A13" s="27"/>
      <c r="B13" s="28"/>
      <c r="C13" s="26" t="str">
        <f>'Resum mensual'!AH1</f>
        <v>MAT. EXTRAESC.</v>
      </c>
      <c r="D13" s="120">
        <f>'Resum mensual'!AH14</f>
        <v>-112.99000000000001</v>
      </c>
      <c r="E13" s="70"/>
      <c r="F13" s="27"/>
      <c r="G13" s="28"/>
      <c r="H13" s="26" t="s">
        <v>60</v>
      </c>
      <c r="I13" s="88">
        <v>-100</v>
      </c>
    </row>
    <row r="14" spans="1:9" ht="15" customHeight="1">
      <c r="A14" s="27" t="str">
        <f>'Resum mensual'!I1</f>
        <v>PISCINA CANET</v>
      </c>
      <c r="B14" s="28">
        <f>'Resum mensual'!I14</f>
        <v>3545</v>
      </c>
      <c r="C14" s="26" t="str">
        <f>'Resum mensual'!AI1</f>
        <v>PISCINA CANET</v>
      </c>
      <c r="D14" s="120">
        <f>'Resum mensual'!AI14</f>
        <v>-3271.2799999999997</v>
      </c>
      <c r="E14" s="70"/>
      <c r="F14" s="27" t="s">
        <v>40</v>
      </c>
      <c r="G14" s="28">
        <v>3585</v>
      </c>
      <c r="H14" s="26" t="s">
        <v>40</v>
      </c>
      <c r="I14" s="32">
        <v>-3306.51</v>
      </c>
    </row>
    <row r="15" spans="1:9" ht="15" customHeight="1">
      <c r="A15" s="23" t="s">
        <v>176</v>
      </c>
      <c r="B15" s="34">
        <f>SUM(B16:B18)</f>
        <v>14564.67</v>
      </c>
      <c r="C15" s="24" t="s">
        <v>176</v>
      </c>
      <c r="D15" s="122">
        <f>SUM(D16:D18)/(-1)</f>
        <v>10329.807618147983</v>
      </c>
      <c r="E15" s="70"/>
      <c r="F15" s="23" t="s">
        <v>176</v>
      </c>
      <c r="G15" s="34">
        <f>SUM(G16:G18)</f>
        <v>12164</v>
      </c>
      <c r="H15" s="24" t="s">
        <v>176</v>
      </c>
      <c r="I15" s="33">
        <f>SUM(I16:I18)/(-1)</f>
        <v>10484.469999999999</v>
      </c>
    </row>
    <row r="16" spans="1:9" ht="15" customHeight="1">
      <c r="A16" s="27" t="str">
        <f>'Resum mensual'!K1</f>
        <v>ACOLLIDA MATINAL</v>
      </c>
      <c r="B16" s="28">
        <f>'Resum mensual'!K14</f>
        <v>10594.33</v>
      </c>
      <c r="C16" s="26" t="str">
        <f>'Resum mensual'!AJ1</f>
        <v>NÒMINES ACOLL LUDOT</v>
      </c>
      <c r="D16" s="120">
        <f>'Resum mensual'!AJ14</f>
        <v>-6917.7508384000002</v>
      </c>
      <c r="E16" s="70"/>
      <c r="F16" s="27" t="s">
        <v>30</v>
      </c>
      <c r="G16" s="28">
        <v>9220</v>
      </c>
      <c r="H16" s="26" t="s">
        <v>65</v>
      </c>
      <c r="I16" s="32">
        <v>-6957.33</v>
      </c>
    </row>
    <row r="17" spans="1:12" ht="15" customHeight="1">
      <c r="A17" s="27" t="str">
        <f>'Resum mensual'!L1</f>
        <v>LUDOTECA</v>
      </c>
      <c r="B17" s="28">
        <f>'Resum mensual'!L14</f>
        <v>3970.34</v>
      </c>
      <c r="C17" s="26" t="str">
        <f>'Resum mensual'!AK1</f>
        <v>SS IMPOSTOS ACOLL LUDOT</v>
      </c>
      <c r="D17" s="120">
        <f>'Resum mensual'!AK14</f>
        <v>-3315.6667797479831</v>
      </c>
      <c r="E17" s="70"/>
      <c r="F17" s="27" t="s">
        <v>23</v>
      </c>
      <c r="G17" s="28">
        <v>2944</v>
      </c>
      <c r="H17" s="26" t="s">
        <v>73</v>
      </c>
      <c r="I17" s="32">
        <v>-3427.14</v>
      </c>
      <c r="L17" s="66"/>
    </row>
    <row r="18" spans="1:12" ht="15" customHeight="1">
      <c r="A18" s="27"/>
      <c r="B18" s="28"/>
      <c r="C18" s="26" t="str">
        <f>'Resum mensual'!AN1</f>
        <v>MAT. LUDOTECA</v>
      </c>
      <c r="D18" s="120">
        <f>'Resum mensual'!AN14</f>
        <v>-96.389999999999986</v>
      </c>
      <c r="E18" s="70"/>
      <c r="F18" s="27"/>
      <c r="G18" s="28"/>
      <c r="H18" s="26" t="s">
        <v>62</v>
      </c>
      <c r="I18" s="88">
        <v>-100</v>
      </c>
    </row>
    <row r="19" spans="1:12" ht="15" hidden="1" customHeight="1">
      <c r="A19" s="23" t="s">
        <v>55</v>
      </c>
      <c r="B19" s="34">
        <f>SUM(B20:B23)</f>
        <v>0</v>
      </c>
      <c r="C19" s="24" t="s">
        <v>55</v>
      </c>
      <c r="D19" s="122">
        <f>SUM(D20:D23)</f>
        <v>0</v>
      </c>
      <c r="E19" s="70"/>
      <c r="F19" s="23" t="s">
        <v>55</v>
      </c>
      <c r="G19" s="34">
        <f>SUM(G20:G23)</f>
        <v>0</v>
      </c>
      <c r="H19" s="24" t="s">
        <v>55</v>
      </c>
      <c r="I19" s="33">
        <f>SUM(I20:I23)/(-1)</f>
        <v>0</v>
      </c>
    </row>
    <row r="20" spans="1:12" ht="15" hidden="1" customHeight="1">
      <c r="A20" s="27" t="str">
        <f>'Resum mensual'!M1</f>
        <v>CASAL SETEMBRE</v>
      </c>
      <c r="B20" s="28">
        <f>'Resum mensual'!M14</f>
        <v>0</v>
      </c>
      <c r="C20" s="26" t="str">
        <f>'Resum mensual'!AO1</f>
        <v>CASAL SETEMBRE</v>
      </c>
      <c r="D20" s="120">
        <f>'Resum mensual'!AO14</f>
        <v>0</v>
      </c>
      <c r="E20" s="70"/>
      <c r="F20" s="27" t="s">
        <v>56</v>
      </c>
      <c r="G20" s="28">
        <v>0</v>
      </c>
      <c r="H20" s="26" t="s">
        <v>56</v>
      </c>
      <c r="I20" s="32">
        <v>0</v>
      </c>
    </row>
    <row r="21" spans="1:12" ht="15" hidden="1" customHeight="1">
      <c r="A21" s="27" t="str">
        <f>'Resum mensual'!N1</f>
        <v>CASAL NADAL</v>
      </c>
      <c r="B21" s="28">
        <f>'Resum mensual'!N14</f>
        <v>0</v>
      </c>
      <c r="C21" s="26" t="str">
        <f>'Resum mensual'!AP1</f>
        <v>CASAL NADAL</v>
      </c>
      <c r="D21" s="120">
        <f>'Resum mensual'!AP14</f>
        <v>0</v>
      </c>
      <c r="E21" s="70"/>
      <c r="F21" s="27" t="s">
        <v>32</v>
      </c>
      <c r="G21" s="28">
        <v>0</v>
      </c>
      <c r="H21" s="26" t="s">
        <v>32</v>
      </c>
      <c r="I21" s="32">
        <v>0</v>
      </c>
    </row>
    <row r="22" spans="1:12" ht="15" hidden="1" customHeight="1">
      <c r="A22" s="27" t="str">
        <f>'Resum mensual'!O1</f>
        <v>CASAL S. BLANCA</v>
      </c>
      <c r="B22" s="28">
        <f>'Resum mensual'!O14</f>
        <v>0</v>
      </c>
      <c r="C22" s="26" t="str">
        <f>'Resum mensual'!AQ1</f>
        <v>CASAL S. BLANCA</v>
      </c>
      <c r="D22" s="120">
        <f>'Resum mensual'!AQ14</f>
        <v>0</v>
      </c>
      <c r="E22" s="70"/>
      <c r="F22" s="27" t="s">
        <v>33</v>
      </c>
      <c r="G22" s="28">
        <v>0</v>
      </c>
      <c r="H22" s="26" t="s">
        <v>33</v>
      </c>
      <c r="I22" s="32">
        <v>0</v>
      </c>
    </row>
    <row r="23" spans="1:12" ht="15" hidden="1" customHeight="1">
      <c r="A23" s="27" t="str">
        <f>'Resum mensual'!P1</f>
        <v>CASAL JUNY</v>
      </c>
      <c r="B23" s="28">
        <f>'Resum mensual'!P14</f>
        <v>0</v>
      </c>
      <c r="C23" s="26" t="str">
        <f>'Resum mensual'!AR1</f>
        <v>CASAL JUNY</v>
      </c>
      <c r="D23" s="120">
        <f>'Resum mensual'!AR14</f>
        <v>0</v>
      </c>
      <c r="E23" s="70"/>
      <c r="F23" s="27" t="s">
        <v>57</v>
      </c>
      <c r="G23" s="28">
        <v>0</v>
      </c>
      <c r="H23" s="26" t="s">
        <v>57</v>
      </c>
      <c r="I23" s="32">
        <v>0</v>
      </c>
    </row>
    <row r="24" spans="1:12" ht="15" customHeight="1">
      <c r="A24" s="23" t="s">
        <v>52</v>
      </c>
      <c r="B24" s="34">
        <f>SUM(B25:B30)</f>
        <v>1506.37</v>
      </c>
      <c r="C24" s="24" t="s">
        <v>52</v>
      </c>
      <c r="D24" s="122">
        <f>SUM(D25:D30)/(-1)</f>
        <v>1560.5900000000001</v>
      </c>
      <c r="E24" s="70"/>
      <c r="F24" s="23" t="s">
        <v>52</v>
      </c>
      <c r="G24" s="34">
        <f>SUM(G25:G30)</f>
        <v>1509.63</v>
      </c>
      <c r="H24" s="24" t="s">
        <v>52</v>
      </c>
      <c r="I24" s="33">
        <f>SUM(I25:I30)/(-1)</f>
        <v>1632</v>
      </c>
    </row>
    <row r="25" spans="1:12" ht="15" customHeight="1">
      <c r="A25" s="27" t="str">
        <f>'Resum mensual'!Q1</f>
        <v>CASTANYADA</v>
      </c>
      <c r="B25" s="28">
        <f>'Resum mensual'!Q14</f>
        <v>0</v>
      </c>
      <c r="C25" s="26" t="str">
        <f>'Resum mensual'!AS1</f>
        <v>CASTANYADA</v>
      </c>
      <c r="D25" s="120">
        <f>'Resum mensual'!AS14</f>
        <v>-4</v>
      </c>
      <c r="E25" s="70"/>
      <c r="F25" s="27" t="s">
        <v>13</v>
      </c>
      <c r="G25" s="28">
        <v>59</v>
      </c>
      <c r="H25" s="26" t="s">
        <v>13</v>
      </c>
      <c r="I25" s="32">
        <v>-100</v>
      </c>
    </row>
    <row r="26" spans="1:12" ht="15" customHeight="1">
      <c r="A26" s="27" t="str">
        <f>'Resum mensual'!R1</f>
        <v>NADAL</v>
      </c>
      <c r="B26" s="28">
        <f>'Resum mensual'!R14</f>
        <v>0</v>
      </c>
      <c r="C26" s="26" t="str">
        <f>'Resum mensual'!AT1</f>
        <v>NADAL</v>
      </c>
      <c r="D26" s="120">
        <f>'Resum mensual'!AT14</f>
        <v>0</v>
      </c>
      <c r="E26" s="70"/>
      <c r="F26" s="27" t="s">
        <v>12</v>
      </c>
      <c r="G26" s="28">
        <v>0</v>
      </c>
      <c r="H26" s="26" t="s">
        <v>12</v>
      </c>
      <c r="I26" s="32">
        <v>0</v>
      </c>
    </row>
    <row r="27" spans="1:12" ht="15" customHeight="1">
      <c r="A27" s="27" t="str">
        <f>'Resum mensual'!S1</f>
        <v>DVD NADAL</v>
      </c>
      <c r="B27" s="28">
        <f>'Resum mensual'!S14</f>
        <v>156</v>
      </c>
      <c r="C27" s="26" t="str">
        <f>'Resum mensual'!AU1</f>
        <v>DVD NADAL</v>
      </c>
      <c r="D27" s="120">
        <f>'Resum mensual'!AU14</f>
        <v>-112.78</v>
      </c>
      <c r="E27" s="70"/>
      <c r="F27" s="27" t="s">
        <v>35</v>
      </c>
      <c r="G27" s="28">
        <v>196</v>
      </c>
      <c r="H27" s="26" t="s">
        <v>35</v>
      </c>
      <c r="I27" s="32">
        <v>-82</v>
      </c>
    </row>
    <row r="28" spans="1:12" ht="15" customHeight="1">
      <c r="A28" s="27" t="str">
        <f>'Resum mensual'!T1</f>
        <v>CARNAVAL</v>
      </c>
      <c r="B28" s="28">
        <f>'Resum mensual'!T14</f>
        <v>0</v>
      </c>
      <c r="C28" s="83" t="str">
        <f>'Resum mensual'!AV1</f>
        <v>CARNAVAL</v>
      </c>
      <c r="D28" s="120">
        <f>'Resum mensual'!AV14</f>
        <v>0</v>
      </c>
      <c r="E28" s="70"/>
      <c r="F28" s="27" t="s">
        <v>59</v>
      </c>
      <c r="G28" s="28">
        <v>0</v>
      </c>
      <c r="H28" s="83" t="s">
        <v>59</v>
      </c>
      <c r="I28" s="32">
        <v>0</v>
      </c>
    </row>
    <row r="29" spans="1:12" ht="15" customHeight="1">
      <c r="A29" s="27" t="str">
        <f>'Resum mensual'!U1</f>
        <v>SANT JORDI</v>
      </c>
      <c r="B29" s="28">
        <f>'Resum mensual'!U14</f>
        <v>562</v>
      </c>
      <c r="C29" s="83" t="str">
        <f>'Resum mensual'!AW1</f>
        <v>SANT JORDI</v>
      </c>
      <c r="D29" s="120">
        <f>'Resum mensual'!AW14</f>
        <v>-397.24</v>
      </c>
      <c r="E29" s="70"/>
      <c r="F29" s="27" t="s">
        <v>34</v>
      </c>
      <c r="G29" s="28">
        <v>454.63</v>
      </c>
      <c r="H29" s="83" t="s">
        <v>34</v>
      </c>
      <c r="I29" s="32">
        <v>-350</v>
      </c>
      <c r="J29" s="66"/>
    </row>
    <row r="30" spans="1:12" ht="15" customHeight="1">
      <c r="A30" s="27" t="str">
        <f>'Resum mensual'!V1</f>
        <v>FINAL DE CURS</v>
      </c>
      <c r="B30" s="28">
        <f>'Resum mensual'!V14</f>
        <v>788.36999999999989</v>
      </c>
      <c r="C30" s="26" t="str">
        <f>'Resum mensual'!AX1</f>
        <v xml:space="preserve">FINAL DE CURS </v>
      </c>
      <c r="D30" s="120">
        <f>'Resum mensual'!AX14</f>
        <v>-1046.5700000000002</v>
      </c>
      <c r="E30" s="70"/>
      <c r="F30" s="27" t="s">
        <v>71</v>
      </c>
      <c r="G30" s="28">
        <v>800</v>
      </c>
      <c r="H30" s="26" t="s">
        <v>69</v>
      </c>
      <c r="I30" s="32">
        <v>-1100</v>
      </c>
    </row>
    <row r="31" spans="1:12" ht="15" customHeight="1">
      <c r="A31" s="23" t="s">
        <v>21</v>
      </c>
      <c r="B31" s="34">
        <f>SUM(B32:B33)</f>
        <v>716.5</v>
      </c>
      <c r="C31" s="24" t="s">
        <v>21</v>
      </c>
      <c r="D31" s="122">
        <f>SUM(D32:D33)</f>
        <v>0</v>
      </c>
      <c r="E31" s="70"/>
      <c r="F31" s="23" t="s">
        <v>21</v>
      </c>
      <c r="G31" s="34">
        <f>SUM(G32:G33)</f>
        <v>750</v>
      </c>
      <c r="H31" s="24" t="s">
        <v>21</v>
      </c>
      <c r="I31" s="33">
        <f>SUM(I32:I33)/(-1)</f>
        <v>200</v>
      </c>
    </row>
    <row r="32" spans="1:12" ht="15" customHeight="1">
      <c r="A32" s="27" t="str">
        <f>'Resum mensual'!W1</f>
        <v>BOC'N ROLL</v>
      </c>
      <c r="B32" s="28">
        <f>'Resum mensual'!W14</f>
        <v>309.5</v>
      </c>
      <c r="C32" s="26" t="str">
        <f>'Resum mensual'!AY1</f>
        <v>BOC'N ROLL</v>
      </c>
      <c r="D32" s="120">
        <f>'Resum mensual'!AY14</f>
        <v>0</v>
      </c>
      <c r="E32" s="70"/>
      <c r="F32" s="27" t="s">
        <v>24</v>
      </c>
      <c r="G32" s="28">
        <v>300</v>
      </c>
      <c r="H32" s="26" t="s">
        <v>24</v>
      </c>
      <c r="I32" s="32">
        <v>0</v>
      </c>
    </row>
    <row r="33" spans="1:12" ht="15" customHeight="1">
      <c r="A33" s="27" t="str">
        <f>'Resum mensual'!X1</f>
        <v>XANDALLS</v>
      </c>
      <c r="B33" s="28">
        <f>'Resum mensual'!X14</f>
        <v>407.00000000000006</v>
      </c>
      <c r="C33" s="26" t="str">
        <f>'Resum mensual'!AZ1</f>
        <v>XANDALLS</v>
      </c>
      <c r="D33" s="120">
        <f>'Resum mensual'!AZ14</f>
        <v>0</v>
      </c>
      <c r="E33" s="70"/>
      <c r="F33" s="27" t="s">
        <v>99</v>
      </c>
      <c r="G33" s="28">
        <v>450</v>
      </c>
      <c r="H33" s="26" t="s">
        <v>99</v>
      </c>
      <c r="I33" s="32">
        <v>-200</v>
      </c>
    </row>
    <row r="34" spans="1:12" ht="15" customHeight="1">
      <c r="A34" s="23" t="str">
        <f>'Resum mensual'!Y1</f>
        <v>LLIBRES TEXT</v>
      </c>
      <c r="B34" s="34">
        <f>'Resum mensual'!Y14</f>
        <v>13697.05000000001</v>
      </c>
      <c r="C34" s="24" t="str">
        <f>'Resum mensual'!BD1</f>
        <v>LLIBRES TEXT</v>
      </c>
      <c r="D34" s="122">
        <f>'Resum mensual'!BD14/(-1)</f>
        <v>12039.150000000001</v>
      </c>
      <c r="E34" s="70"/>
      <c r="F34" s="23" t="s">
        <v>31</v>
      </c>
      <c r="G34" s="34">
        <v>13613.75</v>
      </c>
      <c r="H34" s="24" t="s">
        <v>31</v>
      </c>
      <c r="I34" s="33">
        <v>12250.96</v>
      </c>
    </row>
    <row r="35" spans="1:12" ht="15" customHeight="1">
      <c r="A35" s="23" t="str">
        <f>'Resum mensual'!Z1</f>
        <v>CALENDARIS</v>
      </c>
      <c r="B35" s="34">
        <f>'Resum mensual'!Z14</f>
        <v>0</v>
      </c>
      <c r="C35" s="24" t="str">
        <f>'Resum mensual'!BA1</f>
        <v>CALENDARIS</v>
      </c>
      <c r="D35" s="122">
        <f>'Resum mensual'!BA14/(-1)</f>
        <v>0</v>
      </c>
      <c r="E35" s="70"/>
      <c r="F35" s="23" t="s">
        <v>102</v>
      </c>
      <c r="G35" s="34">
        <v>0</v>
      </c>
      <c r="H35" s="24" t="s">
        <v>102</v>
      </c>
      <c r="I35" s="33">
        <v>0</v>
      </c>
      <c r="J35" s="66"/>
    </row>
    <row r="36" spans="1:12" ht="15" customHeight="1">
      <c r="A36" s="23" t="str">
        <f>'Resum mensual'!AA1</f>
        <v>LOTERIA NADAL</v>
      </c>
      <c r="B36" s="34">
        <f>'Resum mensual'!AA14</f>
        <v>2662.5</v>
      </c>
      <c r="C36" s="24" t="str">
        <f>'Resum mensual'!BB1</f>
        <v>LOTERIA NADAL</v>
      </c>
      <c r="D36" s="122">
        <f>'Resum mensual'!BB14/(-1)</f>
        <v>1812.36</v>
      </c>
      <c r="E36" s="70"/>
      <c r="F36" s="23" t="s">
        <v>103</v>
      </c>
      <c r="G36" s="34">
        <v>2412.5</v>
      </c>
      <c r="H36" s="24" t="s">
        <v>103</v>
      </c>
      <c r="I36" s="33">
        <v>1930</v>
      </c>
      <c r="J36" s="140" t="s">
        <v>763</v>
      </c>
      <c r="K36" s="135"/>
    </row>
    <row r="37" spans="1:12" ht="15" customHeight="1">
      <c r="A37" s="23" t="str">
        <f>'Resum mensual'!AB1</f>
        <v>PANERA NADAL</v>
      </c>
      <c r="B37" s="34">
        <f>'Resum mensual'!AB14</f>
        <v>200</v>
      </c>
      <c r="C37" s="24" t="str">
        <f>'Resum mensual'!BC1</f>
        <v>PANERA NADAL</v>
      </c>
      <c r="D37" s="122">
        <f>'Resum mensual'!BC14/(-1)</f>
        <v>0</v>
      </c>
      <c r="E37" s="70"/>
      <c r="F37" s="23" t="s">
        <v>104</v>
      </c>
      <c r="G37" s="34">
        <v>300</v>
      </c>
      <c r="H37" s="24" t="s">
        <v>104</v>
      </c>
      <c r="I37" s="33">
        <v>20</v>
      </c>
      <c r="J37" s="140">
        <v>-320</v>
      </c>
      <c r="K37" s="149" t="s">
        <v>774</v>
      </c>
    </row>
    <row r="38" spans="1:12" ht="15" customHeight="1">
      <c r="A38" s="23"/>
      <c r="B38" s="34"/>
      <c r="C38" s="24" t="str">
        <f>'Resum mensual'!BF1</f>
        <v>GESTORIA</v>
      </c>
      <c r="D38" s="122">
        <f>'Resum mensual'!BF14/(-1)</f>
        <v>1476.2</v>
      </c>
      <c r="E38" s="70"/>
      <c r="F38" s="23"/>
      <c r="G38" s="34"/>
      <c r="H38" s="24" t="s">
        <v>14</v>
      </c>
      <c r="I38" s="33">
        <v>1452</v>
      </c>
      <c r="J38" s="140">
        <v>-150</v>
      </c>
      <c r="K38" s="149" t="s">
        <v>775</v>
      </c>
    </row>
    <row r="39" spans="1:12" ht="15" customHeight="1">
      <c r="A39" s="23"/>
      <c r="B39" s="34"/>
      <c r="C39" s="24" t="s">
        <v>51</v>
      </c>
      <c r="D39" s="122">
        <f>SUM(D40:D44)/(-1)</f>
        <v>11547.461929780169</v>
      </c>
      <c r="E39" s="70"/>
      <c r="F39" s="23"/>
      <c r="G39" s="34"/>
      <c r="H39" s="24" t="s">
        <v>51</v>
      </c>
      <c r="I39" s="33">
        <f>SUM(I40:I44)/(-1)</f>
        <v>10364.280000000001</v>
      </c>
      <c r="J39" s="140">
        <v>-30</v>
      </c>
      <c r="K39" s="149" t="s">
        <v>776</v>
      </c>
    </row>
    <row r="40" spans="1:12" ht="15" customHeight="1">
      <c r="A40" s="47"/>
      <c r="B40" s="48"/>
      <c r="C40" s="26" t="str">
        <f>'Resum mensual'!AL1</f>
        <v>NÒMINES TEI</v>
      </c>
      <c r="D40" s="120">
        <f>'Resum mensual'!AL14</f>
        <v>-4839.2441616000006</v>
      </c>
      <c r="E40" s="70"/>
      <c r="F40" s="29"/>
      <c r="G40" s="30"/>
      <c r="H40" s="26" t="s">
        <v>66</v>
      </c>
      <c r="I40" s="32">
        <v>-4105.33</v>
      </c>
      <c r="J40" s="141" t="s">
        <v>1172</v>
      </c>
      <c r="K40" s="150"/>
    </row>
    <row r="41" spans="1:12" ht="15" customHeight="1">
      <c r="A41" s="47"/>
      <c r="B41" s="48"/>
      <c r="C41" s="26" t="str">
        <f>'Resum mensual'!AM1</f>
        <v>SS IMPOSTOS TEI</v>
      </c>
      <c r="D41" s="120">
        <f>'Resum mensual'!AM14</f>
        <v>-2335.2677681801702</v>
      </c>
      <c r="E41" s="70"/>
      <c r="F41" s="29"/>
      <c r="G41" s="30"/>
      <c r="H41" s="26" t="s">
        <v>74</v>
      </c>
      <c r="I41" s="32">
        <v>-1991.95</v>
      </c>
      <c r="J41" s="141">
        <v>-312.86</v>
      </c>
      <c r="K41" s="150" t="s">
        <v>774</v>
      </c>
    </row>
    <row r="42" spans="1:12" ht="15" customHeight="1">
      <c r="A42" s="47"/>
      <c r="B42" s="48"/>
      <c r="C42" s="26" t="str">
        <f>'Resum mensual'!BQ1</f>
        <v>RENTING FOTOC.</v>
      </c>
      <c r="D42" s="120">
        <f>'Resum mensual'!BQ14</f>
        <v>-2003.7599999999998</v>
      </c>
      <c r="E42" s="70"/>
      <c r="F42" s="29"/>
      <c r="G42" s="30"/>
      <c r="H42" s="26" t="s">
        <v>70</v>
      </c>
      <c r="I42" s="32">
        <v>-2003.76</v>
      </c>
      <c r="J42" s="141">
        <v>-109.45</v>
      </c>
      <c r="K42" s="150" t="s">
        <v>775</v>
      </c>
    </row>
    <row r="43" spans="1:12" ht="15" customHeight="1">
      <c r="A43" s="31"/>
      <c r="B43" s="30"/>
      <c r="C43" s="26" t="str">
        <f>'Resum mensual'!BH1</f>
        <v>ALTRES INVERSIÓ ESCOLA</v>
      </c>
      <c r="D43" s="126">
        <f>'Resum mensual'!BH14</f>
        <v>-459.41</v>
      </c>
      <c r="E43" s="70"/>
      <c r="F43" s="29"/>
      <c r="G43" s="30"/>
      <c r="H43" s="26" t="s">
        <v>72</v>
      </c>
      <c r="I43" s="117">
        <v>-500</v>
      </c>
      <c r="J43" s="141">
        <v>-37.1</v>
      </c>
      <c r="K43" s="150" t="s">
        <v>776</v>
      </c>
    </row>
    <row r="44" spans="1:12" ht="15" customHeight="1">
      <c r="A44" s="31"/>
      <c r="B44" s="30"/>
      <c r="C44" s="26" t="s">
        <v>178</v>
      </c>
      <c r="D44" s="121">
        <f>'Resum mensual'!BI14</f>
        <v>-1909.7799999999997</v>
      </c>
      <c r="E44" s="70"/>
      <c r="F44" s="29"/>
      <c r="G44" s="30"/>
      <c r="H44" s="26" t="s">
        <v>178</v>
      </c>
      <c r="I44" s="134">
        <v>-1763.24</v>
      </c>
      <c r="J44" s="142" t="s">
        <v>763</v>
      </c>
      <c r="K44" s="136"/>
    </row>
    <row r="45" spans="1:12" ht="15" customHeight="1">
      <c r="A45" s="23"/>
      <c r="B45" s="34"/>
      <c r="C45" s="24" t="s">
        <v>22</v>
      </c>
      <c r="D45" s="122">
        <f>SUM(D46:D50)/(-1)</f>
        <v>286.53000000000003</v>
      </c>
      <c r="E45" s="70"/>
      <c r="F45" s="23"/>
      <c r="G45" s="34"/>
      <c r="H45" s="24" t="s">
        <v>22</v>
      </c>
      <c r="I45" s="33">
        <f>SUM(I46:I50)/(-1)</f>
        <v>307.5</v>
      </c>
      <c r="J45" s="143">
        <v>-1763.24</v>
      </c>
      <c r="K45" s="136"/>
    </row>
    <row r="46" spans="1:12" ht="15" customHeight="1">
      <c r="A46" s="29"/>
      <c r="B46" s="30"/>
      <c r="C46" s="26" t="str">
        <f>'Resum mensual'!BJ1</f>
        <v>COMIS. TRANSF.</v>
      </c>
      <c r="D46" s="120">
        <f>'Resum mensual'!BJ14</f>
        <v>-5.25</v>
      </c>
      <c r="E46" s="70"/>
      <c r="F46" s="29"/>
      <c r="G46" s="30"/>
      <c r="H46" s="26" t="s">
        <v>36</v>
      </c>
      <c r="I46" s="32">
        <v>-25</v>
      </c>
      <c r="J46" s="144" t="s">
        <v>1172</v>
      </c>
      <c r="K46" s="137"/>
    </row>
    <row r="47" spans="1:12" ht="15" customHeight="1">
      <c r="A47" s="29"/>
      <c r="B47" s="30"/>
      <c r="C47" s="26" t="str">
        <f>'Resum mensual'!BK1</f>
        <v>COMIS. REBUTS</v>
      </c>
      <c r="D47" s="120">
        <f>'Resum mensual'!BK14</f>
        <v>-233.54000000000002</v>
      </c>
      <c r="E47" s="70"/>
      <c r="F47" s="29"/>
      <c r="G47" s="30"/>
      <c r="H47" s="26" t="s">
        <v>37</v>
      </c>
      <c r="I47" s="32">
        <v>-225</v>
      </c>
      <c r="J47" s="147">
        <v>-236.24</v>
      </c>
      <c r="K47" s="148" t="s">
        <v>768</v>
      </c>
      <c r="L47" s="148" t="s">
        <v>655</v>
      </c>
    </row>
    <row r="48" spans="1:12" ht="15" customHeight="1">
      <c r="A48" s="29"/>
      <c r="B48" s="30"/>
      <c r="C48" s="26" t="str">
        <f>'Resum mensual'!BL1</f>
        <v>COMIS. CORREU</v>
      </c>
      <c r="D48" s="120">
        <f>'Resum mensual'!BL14</f>
        <v>1.5543122344752192E-15</v>
      </c>
      <c r="E48" s="70"/>
      <c r="F48" s="29"/>
      <c r="G48" s="30"/>
      <c r="H48" s="26" t="s">
        <v>38</v>
      </c>
      <c r="I48" s="32">
        <v>-2.5</v>
      </c>
      <c r="J48" s="147">
        <v>-40.51</v>
      </c>
      <c r="K48" s="148" t="s">
        <v>769</v>
      </c>
      <c r="L48" s="148" t="s">
        <v>663</v>
      </c>
    </row>
    <row r="49" spans="1:12" ht="15" customHeight="1">
      <c r="A49" s="29"/>
      <c r="B49" s="30"/>
      <c r="C49" s="26" t="str">
        <f>'Resum mensual'!BM1</f>
        <v>IMPOSTOS SOBRE COMISSIÓ</v>
      </c>
      <c r="D49" s="120">
        <f>'Resum mensual'!BM14</f>
        <v>-47.739999999999995</v>
      </c>
      <c r="E49" s="70"/>
      <c r="F49" s="29"/>
      <c r="G49" s="30"/>
      <c r="H49" s="83" t="s">
        <v>75</v>
      </c>
      <c r="I49" s="32">
        <v>-55</v>
      </c>
      <c r="J49" s="147">
        <v>-14.2</v>
      </c>
      <c r="K49" s="148" t="s">
        <v>782</v>
      </c>
      <c r="L49" s="148" t="s">
        <v>793</v>
      </c>
    </row>
    <row r="50" spans="1:12" ht="15" customHeight="1">
      <c r="A50" s="29"/>
      <c r="B50" s="30"/>
      <c r="C50" s="26" t="str">
        <f>'Resum mensual'!BN1</f>
        <v>COMIS. MANT.</v>
      </c>
      <c r="D50" s="120">
        <f>'Resum mensual'!BN14</f>
        <v>0</v>
      </c>
      <c r="E50" s="70"/>
      <c r="F50" s="29"/>
      <c r="G50" s="30"/>
      <c r="H50" s="26" t="s">
        <v>39</v>
      </c>
      <c r="I50" s="32">
        <v>0</v>
      </c>
      <c r="J50" s="147">
        <v>-411.9</v>
      </c>
      <c r="K50" s="148" t="s">
        <v>1177</v>
      </c>
      <c r="L50" s="148" t="s">
        <v>669</v>
      </c>
    </row>
    <row r="51" spans="1:12" ht="15" customHeight="1">
      <c r="A51" s="23"/>
      <c r="B51" s="34"/>
      <c r="C51" s="24" t="str">
        <f>'Resum mensual'!BE1</f>
        <v>BIBLIO SOBRE RODES</v>
      </c>
      <c r="D51" s="122">
        <f>'Resum mensual'!BE14/(-1)</f>
        <v>0</v>
      </c>
      <c r="E51" s="70"/>
      <c r="F51" s="23"/>
      <c r="G51" s="34"/>
      <c r="H51" s="24" t="s">
        <v>63</v>
      </c>
      <c r="I51" s="33">
        <v>0</v>
      </c>
      <c r="J51" s="147">
        <v>-56.41</v>
      </c>
      <c r="K51" s="148" t="s">
        <v>147</v>
      </c>
      <c r="L51" s="148" t="s">
        <v>673</v>
      </c>
    </row>
    <row r="52" spans="1:12" ht="15" customHeight="1">
      <c r="A52" s="23"/>
      <c r="B52" s="34"/>
      <c r="C52" s="24" t="str">
        <f>'Resum mensual'!BO1</f>
        <v>QUOTA FAPAC</v>
      </c>
      <c r="D52" s="122">
        <f>'Resum mensual'!BO14/(-1)</f>
        <v>262.02</v>
      </c>
      <c r="E52" s="70"/>
      <c r="F52" s="23"/>
      <c r="G52" s="34"/>
      <c r="H52" s="24" t="s">
        <v>67</v>
      </c>
      <c r="I52" s="33">
        <v>265</v>
      </c>
      <c r="J52" s="147">
        <v>-26.25</v>
      </c>
      <c r="K52" s="148" t="s">
        <v>770</v>
      </c>
      <c r="L52" s="148" t="s">
        <v>674</v>
      </c>
    </row>
    <row r="53" spans="1:12" ht="15" customHeight="1">
      <c r="A53" s="23"/>
      <c r="B53" s="34"/>
      <c r="C53" s="24" t="str">
        <f>'Resum mensual'!BP1</f>
        <v>TELÈFON</v>
      </c>
      <c r="D53" s="122">
        <f>'Resum mensual'!BP14/(-1)</f>
        <v>188.68</v>
      </c>
      <c r="E53" s="70"/>
      <c r="F53" s="23"/>
      <c r="G53" s="34"/>
      <c r="H53" s="24" t="s">
        <v>26</v>
      </c>
      <c r="I53" s="33">
        <v>230</v>
      </c>
      <c r="J53" s="147">
        <v>-15.25</v>
      </c>
      <c r="K53" s="148" t="s">
        <v>770</v>
      </c>
      <c r="L53" s="148" t="s">
        <v>675</v>
      </c>
    </row>
    <row r="54" spans="1:12" ht="15" customHeight="1">
      <c r="A54" s="23"/>
      <c r="B54" s="34"/>
      <c r="C54" s="24" t="str">
        <f>'Resum mensual'!BR1</f>
        <v>MAT. OFICINA</v>
      </c>
      <c r="D54" s="122">
        <f>'Resum mensual'!BR14/(-1)</f>
        <v>786.14</v>
      </c>
      <c r="E54" s="70"/>
      <c r="F54" s="23"/>
      <c r="G54" s="34"/>
      <c r="H54" s="24" t="s">
        <v>42</v>
      </c>
      <c r="I54" s="33">
        <v>350</v>
      </c>
      <c r="J54" s="147">
        <v>-3.6</v>
      </c>
      <c r="K54" s="148" t="s">
        <v>771</v>
      </c>
      <c r="L54" s="148" t="s">
        <v>676</v>
      </c>
    </row>
    <row r="55" spans="1:12" ht="15" customHeight="1">
      <c r="A55" s="23"/>
      <c r="B55" s="34"/>
      <c r="C55" s="24" t="str">
        <f>'Resum mensual'!BG1</f>
        <v>TAXES</v>
      </c>
      <c r="D55" s="122">
        <f>'Resum mensual'!BG14/(-1)</f>
        <v>12</v>
      </c>
      <c r="E55" s="70"/>
      <c r="F55" s="23"/>
      <c r="G55" s="34"/>
      <c r="H55" s="24" t="s">
        <v>61</v>
      </c>
      <c r="I55" s="33">
        <v>12.75</v>
      </c>
      <c r="J55" s="147">
        <v>-15.54</v>
      </c>
      <c r="K55" s="148" t="s">
        <v>777</v>
      </c>
      <c r="L55" s="148" t="s">
        <v>677</v>
      </c>
    </row>
    <row r="56" spans="1:12" ht="15" customHeight="1">
      <c r="A56" s="23"/>
      <c r="B56" s="34"/>
      <c r="C56" s="24" t="str">
        <f>'Resum mensual'!BS1</f>
        <v>VOLUNT. AdMunt</v>
      </c>
      <c r="D56" s="122">
        <f>'Resum mensual'!BS14/(-1)</f>
        <v>180</v>
      </c>
      <c r="E56" s="70"/>
      <c r="F56" s="23"/>
      <c r="G56" s="34"/>
      <c r="H56" s="24" t="s">
        <v>41</v>
      </c>
      <c r="I56" s="33">
        <v>60</v>
      </c>
      <c r="J56" s="147">
        <v>-14.31</v>
      </c>
      <c r="K56" s="148" t="s">
        <v>770</v>
      </c>
      <c r="L56" s="148" t="s">
        <v>678</v>
      </c>
    </row>
    <row r="57" spans="1:12" ht="15" customHeight="1">
      <c r="A57" s="21" t="s">
        <v>43</v>
      </c>
      <c r="B57" s="13">
        <f>B3+B7+B8+B15+B19+B24+B31+B34+B35+B36+B37</f>
        <v>60170.110000000015</v>
      </c>
      <c r="C57" s="22" t="s">
        <v>44</v>
      </c>
      <c r="D57" s="123">
        <f>D3+D8+D15+D19+D24+D31+D34+D35+D36+D37+D38+D39+D45+D51+D52+D53+D54+D55+D56</f>
        <v>56979.37999999999</v>
      </c>
      <c r="E57" s="85"/>
      <c r="F57" s="21" t="s">
        <v>106</v>
      </c>
      <c r="G57" s="13">
        <f>G3+G7+G8+G15+G19+G24+G31+G34+G35</f>
        <v>52922.38</v>
      </c>
      <c r="H57" s="22" t="s">
        <v>107</v>
      </c>
      <c r="I57" s="14">
        <f>I8+I15+I19+I24+I31+I34+I35+I38+I39+I45+I51+I52+I53+I54+I55+I56</f>
        <v>52922.38</v>
      </c>
      <c r="J57" s="147">
        <v>-82.5</v>
      </c>
      <c r="K57" s="148" t="s">
        <v>772</v>
      </c>
      <c r="L57" s="148" t="s">
        <v>709</v>
      </c>
    </row>
    <row r="58" spans="1:12" ht="15" customHeight="1">
      <c r="A58" s="25"/>
      <c r="B58" s="91"/>
      <c r="C58" s="26" t="s">
        <v>15</v>
      </c>
      <c r="D58" s="92">
        <f>'[1]RESUM IMPAGATS'!$W$27</f>
        <v>0</v>
      </c>
      <c r="E58" s="70"/>
      <c r="F58" s="25"/>
      <c r="G58" s="91"/>
      <c r="H58" s="26"/>
      <c r="I58" s="92"/>
      <c r="J58" s="147">
        <v>-9.66</v>
      </c>
      <c r="K58" s="148" t="s">
        <v>147</v>
      </c>
      <c r="L58" s="148" t="s">
        <v>710</v>
      </c>
    </row>
    <row r="59" spans="1:12" ht="15" customHeight="1">
      <c r="A59" s="25"/>
      <c r="B59" s="91"/>
      <c r="C59" s="26" t="s">
        <v>1173</v>
      </c>
      <c r="D59" s="92">
        <f>B57-D57-D58</f>
        <v>3190.730000000025</v>
      </c>
      <c r="F59" s="25"/>
      <c r="G59" s="91"/>
      <c r="H59" s="26"/>
      <c r="I59" s="90"/>
      <c r="J59" s="147">
        <v>-90.63</v>
      </c>
      <c r="K59" s="148" t="s">
        <v>1178</v>
      </c>
      <c r="L59" s="148" t="s">
        <v>693</v>
      </c>
    </row>
    <row r="60" spans="1:12" ht="15" customHeight="1">
      <c r="A60" s="21" t="s">
        <v>122</v>
      </c>
      <c r="B60" s="13">
        <f>SUM(B57:B58)</f>
        <v>60170.110000000015</v>
      </c>
      <c r="C60" s="22" t="s">
        <v>122</v>
      </c>
      <c r="D60" s="123">
        <f>SUM(D57:D59)</f>
        <v>60170.110000000015</v>
      </c>
      <c r="F60" s="21" t="s">
        <v>122</v>
      </c>
      <c r="G60" s="13">
        <f>SUM(G57:G58)</f>
        <v>52922.38</v>
      </c>
      <c r="H60" s="22" t="s">
        <v>122</v>
      </c>
      <c r="I60" s="14">
        <f>SUM(I57:I59)</f>
        <v>52922.38</v>
      </c>
      <c r="J60" s="147">
        <v>-184.04</v>
      </c>
      <c r="K60" s="148" t="s">
        <v>1177</v>
      </c>
      <c r="L60" s="148" t="s">
        <v>721</v>
      </c>
    </row>
    <row r="61" spans="1:12" ht="15" customHeight="1">
      <c r="J61" s="147">
        <v>-708.74</v>
      </c>
      <c r="K61" s="148" t="s">
        <v>773</v>
      </c>
      <c r="L61" s="148" t="s">
        <v>725</v>
      </c>
    </row>
    <row r="62" spans="1:12" ht="15" customHeight="1">
      <c r="A62" s="84"/>
      <c r="B62" s="84"/>
      <c r="C62" s="84"/>
      <c r="D62" s="124"/>
    </row>
    <row r="63" spans="1:12" ht="15" customHeight="1">
      <c r="A63" s="84"/>
      <c r="B63" s="84"/>
      <c r="C63" s="84"/>
      <c r="D63" s="124"/>
    </row>
    <row r="64" spans="1:12" ht="15" customHeight="1">
      <c r="A64" s="84"/>
      <c r="B64" s="84"/>
      <c r="C64" s="84"/>
      <c r="D64" s="124"/>
    </row>
    <row r="65" spans="1:4" ht="15" customHeight="1">
      <c r="A65" s="84"/>
      <c r="B65" s="84"/>
      <c r="C65" s="84"/>
      <c r="D65" s="124"/>
    </row>
    <row r="66" spans="1:4" ht="15" customHeight="1">
      <c r="A66" s="84"/>
      <c r="B66" s="84"/>
      <c r="C66" s="84"/>
      <c r="D66" s="124"/>
    </row>
    <row r="67" spans="1:4" ht="15" customHeight="1">
      <c r="A67" s="84"/>
      <c r="B67" s="84"/>
      <c r="C67" s="84"/>
      <c r="D67" s="124"/>
    </row>
    <row r="68" spans="1:4" ht="15" customHeight="1">
      <c r="A68" s="84"/>
      <c r="B68" s="84"/>
      <c r="C68" s="84"/>
      <c r="D68" s="124"/>
    </row>
    <row r="69" spans="1:4">
      <c r="A69" s="84"/>
      <c r="B69" s="84"/>
      <c r="C69" s="84"/>
      <c r="D69" s="124"/>
    </row>
    <row r="70" spans="1:4">
      <c r="A70" s="84"/>
      <c r="B70" s="84"/>
      <c r="C70" s="84"/>
      <c r="D70" s="124"/>
    </row>
    <row r="71" spans="1:4">
      <c r="A71" s="84"/>
      <c r="B71" s="84"/>
      <c r="C71" s="84"/>
      <c r="D71" s="124"/>
    </row>
    <row r="72" spans="1:4">
      <c r="A72" s="84"/>
      <c r="B72" s="84"/>
      <c r="C72" s="84"/>
      <c r="D72" s="124"/>
    </row>
    <row r="73" spans="1:4">
      <c r="A73" s="84"/>
      <c r="B73" s="84"/>
      <c r="C73" s="84"/>
      <c r="D73" s="124"/>
    </row>
    <row r="74" spans="1:4">
      <c r="A74" s="84"/>
      <c r="B74" s="84"/>
      <c r="C74" s="84"/>
      <c r="D74" s="124"/>
    </row>
    <row r="75" spans="1:4">
      <c r="A75" s="84"/>
      <c r="B75" s="84"/>
      <c r="C75" s="84"/>
      <c r="D75" s="124"/>
    </row>
    <row r="76" spans="1:4">
      <c r="A76" s="84"/>
      <c r="B76" s="84"/>
      <c r="C76" s="84"/>
      <c r="D76" s="124"/>
    </row>
    <row r="77" spans="1:4">
      <c r="A77" s="84"/>
      <c r="B77" s="84"/>
      <c r="C77" s="84"/>
      <c r="D77" s="124"/>
    </row>
    <row r="78" spans="1:4">
      <c r="A78" s="84"/>
      <c r="B78" s="84"/>
      <c r="C78" s="84"/>
      <c r="D78" s="124"/>
    </row>
    <row r="79" spans="1:4">
      <c r="A79" s="84"/>
      <c r="B79" s="84"/>
      <c r="C79" s="84"/>
      <c r="D79" s="124"/>
    </row>
  </sheetData>
  <mergeCells count="6">
    <mergeCell ref="A1:D1"/>
    <mergeCell ref="F1:I1"/>
    <mergeCell ref="A2:B2"/>
    <mergeCell ref="C2:D2"/>
    <mergeCell ref="F2:G2"/>
    <mergeCell ref="H2:I2"/>
  </mergeCells>
  <pageMargins left="0.19685039370078741" right="0" top="0.19685039370078741" bottom="0.3937007874015748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2</vt:i4>
      </vt:variant>
    </vt:vector>
  </HeadingPairs>
  <TitlesOfParts>
    <vt:vector size="10" baseType="lpstr">
      <vt:lpstr>Mov.tot</vt:lpstr>
      <vt:lpstr>BS</vt:lpstr>
      <vt:lpstr>XTERE</vt:lpstr>
      <vt:lpstr>XROSE</vt:lpstr>
      <vt:lpstr>Resum mensual</vt:lpstr>
      <vt:lpstr>Saldo 2013-2014</vt:lpstr>
      <vt:lpstr>EVOLUCIÓ SALDO 2009-2014</vt:lpstr>
      <vt:lpstr>E.COMPTES+PRESSUP.2013-2014</vt:lpstr>
      <vt:lpstr>Mov.tot!Títols_per_imprimir</vt:lpstr>
      <vt:lpstr>'Resum mensual'!Títols_per_imprimir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2014-11-02T22:13:32Z</dcterms:modified>
</cp:coreProperties>
</file>