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AquestLlibreDeTreball" defaultThemeVersion="124226"/>
  <bookViews>
    <workbookView xWindow="-15" yWindow="4725" windowWidth="20730" windowHeight="4755" tabRatio="798" activeTab="1"/>
  </bookViews>
  <sheets>
    <sheet name="Mov.tot" sheetId="1" r:id="rId1"/>
    <sheet name="BS" sheetId="21" r:id="rId2"/>
    <sheet name="XTERE" sheetId="31" r:id="rId3"/>
    <sheet name="XROSE" sheetId="32" r:id="rId4"/>
    <sheet name="Resum mensual" sheetId="13" r:id="rId5"/>
    <sheet name="Saldo" sheetId="14" r:id="rId6"/>
    <sheet name="E.COMPTES+PRESSUP.2011-2012" sheetId="33" r:id="rId7"/>
  </sheets>
  <definedNames>
    <definedName name="_xlnm._FilterDatabase" localSheetId="1" hidden="1">BS!$A$1:$E$521</definedName>
    <definedName name="_xlnm._FilterDatabase" localSheetId="0" hidden="1">Mov.tot!$A$1:$CE$911</definedName>
    <definedName name="_xlnm._FilterDatabase" localSheetId="2" hidden="1">XTERE!$A$1:$E$1</definedName>
    <definedName name="_xlnm.Print_Titles" localSheetId="0">Mov.tot!$A:$E,Mov.tot!$1:$1</definedName>
    <definedName name="_xlnm.Print_Titles" localSheetId="4">'Resum mensual'!$A:$A</definedName>
  </definedNames>
  <calcPr calcId="124519"/>
</workbook>
</file>

<file path=xl/calcChain.xml><?xml version="1.0" encoding="utf-8"?>
<calcChain xmlns="http://schemas.openxmlformats.org/spreadsheetml/2006/main">
  <c r="C4" i="14"/>
  <c r="C3"/>
  <c r="C2"/>
  <c r="E4" i="21"/>
  <c r="BH2" i="13"/>
  <c r="BH3"/>
  <c r="BH4"/>
  <c r="BH5"/>
  <c r="BH6"/>
  <c r="BH7"/>
  <c r="BH8"/>
  <c r="BH9"/>
  <c r="BH10"/>
  <c r="BH11"/>
  <c r="BH12"/>
  <c r="BH13"/>
  <c r="BG1"/>
  <c r="BH1"/>
  <c r="BI1"/>
  <c r="C5" i="14" l="1"/>
  <c r="BH15" i="13"/>
  <c r="BH14"/>
  <c r="AM900" i="1"/>
  <c r="AI900"/>
  <c r="AG900"/>
  <c r="CD900" l="1"/>
  <c r="K47" i="33" l="1"/>
  <c r="I41"/>
  <c r="I36"/>
  <c r="I28"/>
  <c r="G28"/>
  <c r="I21"/>
  <c r="G21"/>
  <c r="I12"/>
  <c r="G12"/>
  <c r="I5"/>
  <c r="I54" s="1"/>
  <c r="G5"/>
  <c r="G54" s="1"/>
  <c r="O3" i="14"/>
  <c r="BV1" i="13"/>
  <c r="BU1"/>
  <c r="BT1"/>
  <c r="BS1"/>
  <c r="BR1"/>
  <c r="BQ1"/>
  <c r="BP1"/>
  <c r="BO1"/>
  <c r="BN1"/>
  <c r="BM1"/>
  <c r="BL1"/>
  <c r="BK1"/>
  <c r="BJ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E6" i="32"/>
  <c r="E7" s="1"/>
  <c r="E8" s="1"/>
  <c r="E9" s="1"/>
  <c r="E10" s="1"/>
  <c r="CC911" i="1"/>
  <c r="CB911"/>
  <c r="CA911"/>
  <c r="BX911"/>
  <c r="BW911"/>
  <c r="BV911"/>
  <c r="BU911"/>
  <c r="BT911"/>
  <c r="BS911"/>
  <c r="BR911"/>
  <c r="BQ911"/>
  <c r="BP911"/>
  <c r="BO911"/>
  <c r="BN911"/>
  <c r="BM911"/>
  <c r="BK911"/>
  <c r="BJ911"/>
  <c r="BI911"/>
  <c r="BH911"/>
  <c r="BG911"/>
  <c r="BF911"/>
  <c r="BE911"/>
  <c r="BD911"/>
  <c r="BC911"/>
  <c r="BB911"/>
  <c r="BA911"/>
  <c r="AZ911"/>
  <c r="AY911"/>
  <c r="AX911"/>
  <c r="AW911"/>
  <c r="AV911"/>
  <c r="AU911"/>
  <c r="AT911"/>
  <c r="AS911"/>
  <c r="AR911"/>
  <c r="AQ911"/>
  <c r="AP911"/>
  <c r="AN911"/>
  <c r="AL911"/>
  <c r="AK911"/>
  <c r="AJ911"/>
  <c r="AH911"/>
  <c r="AF911"/>
  <c r="AE911"/>
  <c r="AD911"/>
  <c r="AC911"/>
  <c r="AB911"/>
  <c r="AA911"/>
  <c r="Z911"/>
  <c r="Y911"/>
  <c r="X911"/>
  <c r="W911"/>
  <c r="V911"/>
  <c r="U911"/>
  <c r="T911"/>
  <c r="S911"/>
  <c r="R911"/>
  <c r="Q911"/>
  <c r="P911"/>
  <c r="O911"/>
  <c r="N911"/>
  <c r="M911"/>
  <c r="L911"/>
  <c r="K911"/>
  <c r="J911"/>
  <c r="I911"/>
  <c r="H911"/>
  <c r="G911"/>
  <c r="F911"/>
  <c r="E911"/>
  <c r="CD910"/>
  <c r="CD909"/>
  <c r="CD908"/>
  <c r="CD907"/>
  <c r="CD906"/>
  <c r="CD905"/>
  <c r="CD904"/>
  <c r="CD903"/>
  <c r="CD902"/>
  <c r="CD901"/>
  <c r="AI911"/>
  <c r="AG911"/>
  <c r="AO899"/>
  <c r="AO911" s="1"/>
  <c r="AM899"/>
  <c r="AM911" s="1"/>
  <c r="CD898"/>
  <c r="CD897"/>
  <c r="CD896"/>
  <c r="CD895"/>
  <c r="CD894"/>
  <c r="CD893"/>
  <c r="CD892"/>
  <c r="CD891"/>
  <c r="CD890"/>
  <c r="CD889"/>
  <c r="CD888"/>
  <c r="CD887"/>
  <c r="CD886"/>
  <c r="CD885"/>
  <c r="CD884"/>
  <c r="CD883"/>
  <c r="CD882"/>
  <c r="CD881"/>
  <c r="CD880"/>
  <c r="CD879"/>
  <c r="CD878"/>
  <c r="CD877"/>
  <c r="CD876"/>
  <c r="CD875"/>
  <c r="CD874"/>
  <c r="CD873"/>
  <c r="CD872"/>
  <c r="CD871"/>
  <c r="CD870"/>
  <c r="CD869"/>
  <c r="CD868"/>
  <c r="CD867"/>
  <c r="CD866"/>
  <c r="CD865"/>
  <c r="CD864"/>
  <c r="CD863"/>
  <c r="CD862"/>
  <c r="CD861"/>
  <c r="CD860"/>
  <c r="CD859"/>
  <c r="CD858"/>
  <c r="CD857"/>
  <c r="CD856"/>
  <c r="CD855"/>
  <c r="CD854"/>
  <c r="CD853"/>
  <c r="CD852"/>
  <c r="CD851"/>
  <c r="CD850"/>
  <c r="CD849"/>
  <c r="CD848"/>
  <c r="CD847"/>
  <c r="CD846"/>
  <c r="CD845"/>
  <c r="CD844"/>
  <c r="CD842"/>
  <c r="CD841"/>
  <c r="CD840"/>
  <c r="CD839"/>
  <c r="CD838"/>
  <c r="CD837"/>
  <c r="CD836"/>
  <c r="CD835"/>
  <c r="CD834"/>
  <c r="CD833"/>
  <c r="CD832"/>
  <c r="CD831"/>
  <c r="CD830"/>
  <c r="CD829"/>
  <c r="CD828"/>
  <c r="CC827"/>
  <c r="CC843" s="1"/>
  <c r="CB827"/>
  <c r="CB843" s="1"/>
  <c r="CA827"/>
  <c r="CA843" s="1"/>
  <c r="BX827"/>
  <c r="BT12" i="13" s="1"/>
  <c r="BW827" i="1"/>
  <c r="BS12" i="13" s="1"/>
  <c r="BV827" i="1"/>
  <c r="BR12" i="13" s="1"/>
  <c r="BU827" i="1"/>
  <c r="BQ12" i="13" s="1"/>
  <c r="BT827" i="1"/>
  <c r="BP12" i="13" s="1"/>
  <c r="BS827" i="1"/>
  <c r="BO12" i="13" s="1"/>
  <c r="BR827" i="1"/>
  <c r="BN12" i="13" s="1"/>
  <c r="BQ827" i="1"/>
  <c r="BM12" i="13" s="1"/>
  <c r="BP827" i="1"/>
  <c r="BL12" i="13" s="1"/>
  <c r="BO827" i="1"/>
  <c r="BK12" i="13" s="1"/>
  <c r="BN827" i="1"/>
  <c r="BJ12" i="13" s="1"/>
  <c r="BM827" i="1"/>
  <c r="BI12" i="13" s="1"/>
  <c r="BK827" i="1"/>
  <c r="BG12" i="13" s="1"/>
  <c r="BJ827" i="1"/>
  <c r="BF12" i="13" s="1"/>
  <c r="BI827" i="1"/>
  <c r="BE12" i="13" s="1"/>
  <c r="BH827" i="1"/>
  <c r="BD12" i="13" s="1"/>
  <c r="BG827" i="1"/>
  <c r="BC12" i="13" s="1"/>
  <c r="BF827" i="1"/>
  <c r="BB12" i="13" s="1"/>
  <c r="BE827" i="1"/>
  <c r="BA12" i="13" s="1"/>
  <c r="BD827" i="1"/>
  <c r="AZ12" i="13" s="1"/>
  <c r="BC827" i="1"/>
  <c r="AY12" i="13" s="1"/>
  <c r="BB827" i="1"/>
  <c r="AX12" i="13" s="1"/>
  <c r="BA827" i="1"/>
  <c r="AW12" i="13" s="1"/>
  <c r="AZ827" i="1"/>
  <c r="AV12" i="13" s="1"/>
  <c r="AY827" i="1"/>
  <c r="AU12" i="13" s="1"/>
  <c r="AX827" i="1"/>
  <c r="AT12" i="13" s="1"/>
  <c r="AW827" i="1"/>
  <c r="AS12" i="13" s="1"/>
  <c r="AV827" i="1"/>
  <c r="AR12" i="13" s="1"/>
  <c r="AU827" i="1"/>
  <c r="AQ12" i="13" s="1"/>
  <c r="AT827" i="1"/>
  <c r="AP12" i="13" s="1"/>
  <c r="AS827" i="1"/>
  <c r="AO12" i="13" s="1"/>
  <c r="AR827" i="1"/>
  <c r="AN12" i="13" s="1"/>
  <c r="AQ827" i="1"/>
  <c r="AM12" i="13" s="1"/>
  <c r="AP827" i="1"/>
  <c r="AL12" i="13" s="1"/>
  <c r="AO827" i="1"/>
  <c r="AK12" i="13" s="1"/>
  <c r="AN827" i="1"/>
  <c r="AJ12" i="13" s="1"/>
  <c r="AM827" i="1"/>
  <c r="AI12" i="13" s="1"/>
  <c r="AL827" i="1"/>
  <c r="AH12" i="13" s="1"/>
  <c r="AK827" i="1"/>
  <c r="AG12" i="13" s="1"/>
  <c r="AJ827" i="1"/>
  <c r="AF12" i="13" s="1"/>
  <c r="AI827" i="1"/>
  <c r="AE12" i="13" s="1"/>
  <c r="AH827" i="1"/>
  <c r="AD12" i="13" s="1"/>
  <c r="AG827" i="1"/>
  <c r="AC12" i="13" s="1"/>
  <c r="AF827" i="1"/>
  <c r="AB12" i="13" s="1"/>
  <c r="AE827" i="1"/>
  <c r="AA12" i="13" s="1"/>
  <c r="AD827" i="1"/>
  <c r="Z12" i="13" s="1"/>
  <c r="AC827" i="1"/>
  <c r="Y12" i="13" s="1"/>
  <c r="AB827" i="1"/>
  <c r="X12" i="13" s="1"/>
  <c r="AA827" i="1"/>
  <c r="W12" i="13" s="1"/>
  <c r="Z827" i="1"/>
  <c r="V12" i="13" s="1"/>
  <c r="Y827" i="1"/>
  <c r="U12" i="13" s="1"/>
  <c r="X827" i="1"/>
  <c r="T12" i="13" s="1"/>
  <c r="W827" i="1"/>
  <c r="S12" i="13" s="1"/>
  <c r="V827" i="1"/>
  <c r="R12" i="13" s="1"/>
  <c r="U827" i="1"/>
  <c r="Q12" i="13" s="1"/>
  <c r="T827" i="1"/>
  <c r="P12" i="13" s="1"/>
  <c r="S827" i="1"/>
  <c r="O12" i="13" s="1"/>
  <c r="R827" i="1"/>
  <c r="N12" i="13" s="1"/>
  <c r="Q827" i="1"/>
  <c r="M12" i="13" s="1"/>
  <c r="P827" i="1"/>
  <c r="L12" i="13" s="1"/>
  <c r="O827" i="1"/>
  <c r="K12" i="13" s="1"/>
  <c r="N827" i="1"/>
  <c r="J12" i="13" s="1"/>
  <c r="M827" i="1"/>
  <c r="I12" i="13" s="1"/>
  <c r="L827" i="1"/>
  <c r="H12" i="13" s="1"/>
  <c r="K827" i="1"/>
  <c r="G12" i="13" s="1"/>
  <c r="J827" i="1"/>
  <c r="F12" i="13" s="1"/>
  <c r="I827" i="1"/>
  <c r="E12" i="13" s="1"/>
  <c r="H827" i="1"/>
  <c r="D12" i="13" s="1"/>
  <c r="G827" i="1"/>
  <c r="C12" i="13" s="1"/>
  <c r="F827" i="1"/>
  <c r="B12" i="13" s="1"/>
  <c r="E827" i="1"/>
  <c r="E843" s="1"/>
  <c r="CD826"/>
  <c r="CD825"/>
  <c r="CD824"/>
  <c r="CD823"/>
  <c r="CD822"/>
  <c r="CD821"/>
  <c r="CD820"/>
  <c r="CD819"/>
  <c r="CD818"/>
  <c r="CD817"/>
  <c r="CD816"/>
  <c r="CD815"/>
  <c r="CD814"/>
  <c r="CD813"/>
  <c r="CD812"/>
  <c r="CD811"/>
  <c r="CD810"/>
  <c r="CD809"/>
  <c r="CD808"/>
  <c r="CD807"/>
  <c r="CD806"/>
  <c r="CD805"/>
  <c r="CD804"/>
  <c r="CD803"/>
  <c r="CD802"/>
  <c r="CC801"/>
  <c r="CB801"/>
  <c r="CA801"/>
  <c r="BX801"/>
  <c r="BT11" i="13" s="1"/>
  <c r="BW801" i="1"/>
  <c r="BS11" i="13" s="1"/>
  <c r="BV801" i="1"/>
  <c r="BR11" i="13" s="1"/>
  <c r="BU801" i="1"/>
  <c r="BQ11" i="13" s="1"/>
  <c r="BT801" i="1"/>
  <c r="BP11" i="13" s="1"/>
  <c r="BS801" i="1"/>
  <c r="BO11" i="13" s="1"/>
  <c r="BR801" i="1"/>
  <c r="BN11" i="13" s="1"/>
  <c r="BQ801" i="1"/>
  <c r="BM11" i="13" s="1"/>
  <c r="BP801" i="1"/>
  <c r="BL11" i="13" s="1"/>
  <c r="BO801" i="1"/>
  <c r="BK11" i="13" s="1"/>
  <c r="BN801" i="1"/>
  <c r="BJ11" i="13" s="1"/>
  <c r="BM801" i="1"/>
  <c r="BI11" i="13" s="1"/>
  <c r="BK801" i="1"/>
  <c r="BG11" i="13" s="1"/>
  <c r="BJ801" i="1"/>
  <c r="BF11" i="13" s="1"/>
  <c r="BI801" i="1"/>
  <c r="BE11" i="13" s="1"/>
  <c r="BH801" i="1"/>
  <c r="BD11" i="13" s="1"/>
  <c r="BG801" i="1"/>
  <c r="BC11" i="13" s="1"/>
  <c r="BF801" i="1"/>
  <c r="BB11" i="13" s="1"/>
  <c r="BE801" i="1"/>
  <c r="BA11" i="13" s="1"/>
  <c r="BD801" i="1"/>
  <c r="AZ11" i="13" s="1"/>
  <c r="BC801" i="1"/>
  <c r="AY11" i="13" s="1"/>
  <c r="BB801" i="1"/>
  <c r="AX11" i="13" s="1"/>
  <c r="BA801" i="1"/>
  <c r="AW11" i="13" s="1"/>
  <c r="AZ801" i="1"/>
  <c r="AV11" i="13" s="1"/>
  <c r="AY801" i="1"/>
  <c r="AU11" i="13" s="1"/>
  <c r="AX801" i="1"/>
  <c r="AT11" i="13" s="1"/>
  <c r="AW801" i="1"/>
  <c r="AS11" i="13" s="1"/>
  <c r="AV801" i="1"/>
  <c r="AR11" i="13" s="1"/>
  <c r="AU801" i="1"/>
  <c r="AQ11" i="13" s="1"/>
  <c r="AT801" i="1"/>
  <c r="AP11" i="13" s="1"/>
  <c r="AS801" i="1"/>
  <c r="AO11" i="13" s="1"/>
  <c r="AR801" i="1"/>
  <c r="AN11" i="13" s="1"/>
  <c r="AQ801" i="1"/>
  <c r="AM11" i="13" s="1"/>
  <c r="AP801" i="1"/>
  <c r="AL11" i="13" s="1"/>
  <c r="AN801" i="1"/>
  <c r="AJ11" i="13" s="1"/>
  <c r="AL801" i="1"/>
  <c r="AH11" i="13" s="1"/>
  <c r="AK801" i="1"/>
  <c r="AG11" i="13" s="1"/>
  <c r="AJ801" i="1"/>
  <c r="AF11" i="13" s="1"/>
  <c r="AH801" i="1"/>
  <c r="AD11" i="13" s="1"/>
  <c r="AF801" i="1"/>
  <c r="AB11" i="13" s="1"/>
  <c r="AE801" i="1"/>
  <c r="AA11" i="13" s="1"/>
  <c r="AD801" i="1"/>
  <c r="Z11" i="13" s="1"/>
  <c r="AC801" i="1"/>
  <c r="Y11" i="13" s="1"/>
  <c r="AB801" i="1"/>
  <c r="X11" i="13" s="1"/>
  <c r="AA801" i="1"/>
  <c r="W11" i="13" s="1"/>
  <c r="Z801" i="1"/>
  <c r="V11" i="13" s="1"/>
  <c r="Y801" i="1"/>
  <c r="U11" i="13" s="1"/>
  <c r="X801" i="1"/>
  <c r="T11" i="13" s="1"/>
  <c r="W801" i="1"/>
  <c r="S11" i="13" s="1"/>
  <c r="V801" i="1"/>
  <c r="R11" i="13" s="1"/>
  <c r="U801" i="1"/>
  <c r="Q11" i="13" s="1"/>
  <c r="T801" i="1"/>
  <c r="P11" i="13" s="1"/>
  <c r="S801" i="1"/>
  <c r="O11" i="13" s="1"/>
  <c r="R801" i="1"/>
  <c r="N11" i="13" s="1"/>
  <c r="Q801" i="1"/>
  <c r="M11" i="13" s="1"/>
  <c r="P801" i="1"/>
  <c r="L11" i="13" s="1"/>
  <c r="O801" i="1"/>
  <c r="K11" i="13" s="1"/>
  <c r="N801" i="1"/>
  <c r="J11" i="13" s="1"/>
  <c r="M801" i="1"/>
  <c r="I11" i="13" s="1"/>
  <c r="L801" i="1"/>
  <c r="H11" i="13" s="1"/>
  <c r="K801" i="1"/>
  <c r="G11" i="13" s="1"/>
  <c r="J801" i="1"/>
  <c r="F11" i="13" s="1"/>
  <c r="I801" i="1"/>
  <c r="E11" i="13" s="1"/>
  <c r="H801" i="1"/>
  <c r="D11" i="13" s="1"/>
  <c r="G801" i="1"/>
  <c r="C11" i="13" s="1"/>
  <c r="F801" i="1"/>
  <c r="B11" i="13" s="1"/>
  <c r="E801" i="1"/>
  <c r="CD800"/>
  <c r="CD799"/>
  <c r="CD798"/>
  <c r="CD797"/>
  <c r="CD796"/>
  <c r="CD795"/>
  <c r="CD794"/>
  <c r="CD793"/>
  <c r="CD792"/>
  <c r="AM791"/>
  <c r="AI791"/>
  <c r="AI801" s="1"/>
  <c r="AE11" i="13" s="1"/>
  <c r="AG791" i="1"/>
  <c r="CD790"/>
  <c r="CD789"/>
  <c r="CD788"/>
  <c r="CD787"/>
  <c r="CD786"/>
  <c r="AO785"/>
  <c r="AM785"/>
  <c r="CD784"/>
  <c r="CD783"/>
  <c r="CD782"/>
  <c r="CD781"/>
  <c r="CD780"/>
  <c r="CD779"/>
  <c r="CD778"/>
  <c r="CD777"/>
  <c r="CD776"/>
  <c r="CD775"/>
  <c r="CD774"/>
  <c r="CD773"/>
  <c r="CD772"/>
  <c r="CD771"/>
  <c r="CD770"/>
  <c r="CD769"/>
  <c r="CD768"/>
  <c r="CD767"/>
  <c r="CD766"/>
  <c r="CD765"/>
  <c r="CD764"/>
  <c r="CD763"/>
  <c r="CD762"/>
  <c r="CD761"/>
  <c r="CD760"/>
  <c r="CD759"/>
  <c r="CD758"/>
  <c r="CD757"/>
  <c r="CD756"/>
  <c r="CD755"/>
  <c r="CD754"/>
  <c r="CD753"/>
  <c r="CD752"/>
  <c r="CD751"/>
  <c r="CD750"/>
  <c r="CD749"/>
  <c r="CD748"/>
  <c r="CD747"/>
  <c r="CD746"/>
  <c r="CD745"/>
  <c r="CD744"/>
  <c r="CD743"/>
  <c r="CD742"/>
  <c r="CD741"/>
  <c r="CD740"/>
  <c r="CD739"/>
  <c r="CD738"/>
  <c r="CC737"/>
  <c r="CB737"/>
  <c r="CA737"/>
  <c r="BX737"/>
  <c r="BT10" i="13" s="1"/>
  <c r="BW737" i="1"/>
  <c r="BS10" i="13" s="1"/>
  <c r="BV737" i="1"/>
  <c r="BR10" i="13" s="1"/>
  <c r="BU737" i="1"/>
  <c r="BQ10" i="13" s="1"/>
  <c r="BT737" i="1"/>
  <c r="BP10" i="13" s="1"/>
  <c r="BS737" i="1"/>
  <c r="BO10" i="13" s="1"/>
  <c r="BR737" i="1"/>
  <c r="BN10" i="13" s="1"/>
  <c r="BQ737" i="1"/>
  <c r="BM10" i="13" s="1"/>
  <c r="BP737" i="1"/>
  <c r="BL10" i="13" s="1"/>
  <c r="BO737" i="1"/>
  <c r="BK10" i="13" s="1"/>
  <c r="BN737" i="1"/>
  <c r="BJ10" i="13" s="1"/>
  <c r="BM737" i="1"/>
  <c r="BI10" i="13" s="1"/>
  <c r="BK737" i="1"/>
  <c r="BG10" i="13" s="1"/>
  <c r="BJ737" i="1"/>
  <c r="BF10" i="13" s="1"/>
  <c r="BI737" i="1"/>
  <c r="BE10" i="13" s="1"/>
  <c r="BH737" i="1"/>
  <c r="BD10" i="13" s="1"/>
  <c r="BG737" i="1"/>
  <c r="BC10" i="13" s="1"/>
  <c r="BF737" i="1"/>
  <c r="BB10" i="13" s="1"/>
  <c r="BE737" i="1"/>
  <c r="BA10" i="13" s="1"/>
  <c r="BD737" i="1"/>
  <c r="AZ10" i="13" s="1"/>
  <c r="BC737" i="1"/>
  <c r="AY10" i="13" s="1"/>
  <c r="BB737" i="1"/>
  <c r="AX10" i="13" s="1"/>
  <c r="BA737" i="1"/>
  <c r="AW10" i="13" s="1"/>
  <c r="AZ737" i="1"/>
  <c r="AV10" i="13" s="1"/>
  <c r="AY737" i="1"/>
  <c r="AU10" i="13" s="1"/>
  <c r="AX737" i="1"/>
  <c r="AT10" i="13" s="1"/>
  <c r="AW737" i="1"/>
  <c r="AS10" i="13" s="1"/>
  <c r="AV737" i="1"/>
  <c r="AR10" i="13" s="1"/>
  <c r="AU737" i="1"/>
  <c r="AQ10" i="13" s="1"/>
  <c r="AT737" i="1"/>
  <c r="AP10" i="13" s="1"/>
  <c r="AS737" i="1"/>
  <c r="AO10" i="13" s="1"/>
  <c r="AR737" i="1"/>
  <c r="AN10" i="13" s="1"/>
  <c r="AQ737" i="1"/>
  <c r="AM10" i="13" s="1"/>
  <c r="AP737" i="1"/>
  <c r="AL10" i="13" s="1"/>
  <c r="AO737" i="1"/>
  <c r="AK10" i="13" s="1"/>
  <c r="AN737" i="1"/>
  <c r="AJ10" i="13" s="1"/>
  <c r="AL737" i="1"/>
  <c r="AH10" i="13" s="1"/>
  <c r="AK737" i="1"/>
  <c r="AG10" i="13" s="1"/>
  <c r="AJ737" i="1"/>
  <c r="AF10" i="13" s="1"/>
  <c r="AH737" i="1"/>
  <c r="AD10" i="13" s="1"/>
  <c r="AF737" i="1"/>
  <c r="AB10" i="13" s="1"/>
  <c r="AE737" i="1"/>
  <c r="AA10" i="13" s="1"/>
  <c r="AD737" i="1"/>
  <c r="Z10" i="13" s="1"/>
  <c r="AC737" i="1"/>
  <c r="Y10" i="13" s="1"/>
  <c r="AB737" i="1"/>
  <c r="X10" i="13" s="1"/>
  <c r="AA737" i="1"/>
  <c r="W10" i="13" s="1"/>
  <c r="Z737" i="1"/>
  <c r="V10" i="13" s="1"/>
  <c r="Y737" i="1"/>
  <c r="U10" i="13" s="1"/>
  <c r="X737" i="1"/>
  <c r="T10" i="13" s="1"/>
  <c r="W737" i="1"/>
  <c r="S10" i="13" s="1"/>
  <c r="V737" i="1"/>
  <c r="R10" i="13" s="1"/>
  <c r="U737" i="1"/>
  <c r="Q10" i="13" s="1"/>
  <c r="T737" i="1"/>
  <c r="P10" i="13" s="1"/>
  <c r="S737" i="1"/>
  <c r="O10" i="13" s="1"/>
  <c r="R737" i="1"/>
  <c r="N10" i="13" s="1"/>
  <c r="Q737" i="1"/>
  <c r="M10" i="13" s="1"/>
  <c r="P737" i="1"/>
  <c r="L10" i="13" s="1"/>
  <c r="O737" i="1"/>
  <c r="K10" i="13" s="1"/>
  <c r="N737" i="1"/>
  <c r="J10" i="13" s="1"/>
  <c r="M737" i="1"/>
  <c r="I10" i="13" s="1"/>
  <c r="L737" i="1"/>
  <c r="H10" i="13" s="1"/>
  <c r="K737" i="1"/>
  <c r="G10" i="13" s="1"/>
  <c r="J737" i="1"/>
  <c r="F10" i="13" s="1"/>
  <c r="I737" i="1"/>
  <c r="E10" i="13" s="1"/>
  <c r="H737" i="1"/>
  <c r="D10" i="13" s="1"/>
  <c r="G737" i="1"/>
  <c r="C10" i="13" s="1"/>
  <c r="F737" i="1"/>
  <c r="B10" i="13" s="1"/>
  <c r="E737" i="1"/>
  <c r="CD736"/>
  <c r="CD735"/>
  <c r="CD734"/>
  <c r="CD733"/>
  <c r="CD732"/>
  <c r="CD731"/>
  <c r="CD730"/>
  <c r="CD729"/>
  <c r="CD728"/>
  <c r="CD727"/>
  <c r="CD726"/>
  <c r="CD725"/>
  <c r="CD724"/>
  <c r="CD723"/>
  <c r="CD722"/>
  <c r="CD721"/>
  <c r="AM720"/>
  <c r="AM737" s="1"/>
  <c r="AI10" i="13" s="1"/>
  <c r="AI720" i="1"/>
  <c r="AI737" s="1"/>
  <c r="AE10" i="13" s="1"/>
  <c r="AG720" i="1"/>
  <c r="AG737" s="1"/>
  <c r="CD719"/>
  <c r="CD718"/>
  <c r="CD717"/>
  <c r="CD716"/>
  <c r="CD715"/>
  <c r="CD714"/>
  <c r="CD713"/>
  <c r="CD712"/>
  <c r="CD711"/>
  <c r="CD710"/>
  <c r="CD709"/>
  <c r="CD708"/>
  <c r="CD707"/>
  <c r="CD706"/>
  <c r="CD705"/>
  <c r="CD704"/>
  <c r="CD703"/>
  <c r="CD702"/>
  <c r="CD701"/>
  <c r="CD700"/>
  <c r="CD699"/>
  <c r="CD698"/>
  <c r="CD697"/>
  <c r="CD696"/>
  <c r="CD695"/>
  <c r="CD694"/>
  <c r="CD693"/>
  <c r="CD692"/>
  <c r="CD691"/>
  <c r="CD690"/>
  <c r="CD689"/>
  <c r="CD688"/>
  <c r="CD687"/>
  <c r="CD686"/>
  <c r="CD685"/>
  <c r="CD684"/>
  <c r="CD683"/>
  <c r="CD682"/>
  <c r="CD681"/>
  <c r="CD680"/>
  <c r="CD679"/>
  <c r="CD678"/>
  <c r="CD677"/>
  <c r="CD676"/>
  <c r="CD675"/>
  <c r="CD674"/>
  <c r="CD673"/>
  <c r="CD672"/>
  <c r="CD671"/>
  <c r="CD670"/>
  <c r="CD669"/>
  <c r="CD668"/>
  <c r="CC667"/>
  <c r="CB667"/>
  <c r="CA667"/>
  <c r="BX667"/>
  <c r="BT9" i="13" s="1"/>
  <c r="BW667" i="1"/>
  <c r="BS9" i="13" s="1"/>
  <c r="BV667" i="1"/>
  <c r="BR9" i="13" s="1"/>
  <c r="BU667" i="1"/>
  <c r="BQ9" i="13" s="1"/>
  <c r="BT667" i="1"/>
  <c r="BP9" i="13" s="1"/>
  <c r="BS667" i="1"/>
  <c r="BO9" i="13" s="1"/>
  <c r="BR667" i="1"/>
  <c r="BN9" i="13" s="1"/>
  <c r="BQ667" i="1"/>
  <c r="BM9" i="13" s="1"/>
  <c r="BP667" i="1"/>
  <c r="BL9" i="13" s="1"/>
  <c r="BO667" i="1"/>
  <c r="BK9" i="13" s="1"/>
  <c r="BN667" i="1"/>
  <c r="BJ9" i="13" s="1"/>
  <c r="BM667" i="1"/>
  <c r="BI9" i="13" s="1"/>
  <c r="BK667" i="1"/>
  <c r="BG9" i="13" s="1"/>
  <c r="BJ667" i="1"/>
  <c r="BF9" i="13" s="1"/>
  <c r="BI667" i="1"/>
  <c r="BE9" i="13" s="1"/>
  <c r="BH667" i="1"/>
  <c r="BD9" i="13" s="1"/>
  <c r="BG667" i="1"/>
  <c r="BC9" i="13" s="1"/>
  <c r="BF667" i="1"/>
  <c r="BB9" i="13" s="1"/>
  <c r="BE667" i="1"/>
  <c r="BA9" i="13" s="1"/>
  <c r="BD667" i="1"/>
  <c r="AZ9" i="13" s="1"/>
  <c r="BC667" i="1"/>
  <c r="AY9" i="13" s="1"/>
  <c r="BB667" i="1"/>
  <c r="AX9" i="13" s="1"/>
  <c r="BA667" i="1"/>
  <c r="AW9" i="13" s="1"/>
  <c r="AZ667" i="1"/>
  <c r="AV9" i="13" s="1"/>
  <c r="AY667" i="1"/>
  <c r="AU9" i="13" s="1"/>
  <c r="AX667" i="1"/>
  <c r="AT9" i="13" s="1"/>
  <c r="AW667" i="1"/>
  <c r="AS9" i="13" s="1"/>
  <c r="AV667" i="1"/>
  <c r="AR9" i="13" s="1"/>
  <c r="AU667" i="1"/>
  <c r="AQ9" i="13" s="1"/>
  <c r="AT667" i="1"/>
  <c r="AP9" i="13" s="1"/>
  <c r="AS667" i="1"/>
  <c r="AO9" i="13" s="1"/>
  <c r="AR667" i="1"/>
  <c r="AN9" i="13" s="1"/>
  <c r="AQ667" i="1"/>
  <c r="AM9" i="13" s="1"/>
  <c r="AP667" i="1"/>
  <c r="AL9" i="13" s="1"/>
  <c r="AO667" i="1"/>
  <c r="AK9" i="13" s="1"/>
  <c r="AN667" i="1"/>
  <c r="AJ9" i="13" s="1"/>
  <c r="AL667" i="1"/>
  <c r="AH9" i="13" s="1"/>
  <c r="AK667" i="1"/>
  <c r="AG9" i="13" s="1"/>
  <c r="AJ667" i="1"/>
  <c r="AF9" i="13" s="1"/>
  <c r="AH667" i="1"/>
  <c r="AD9" i="13" s="1"/>
  <c r="AF667" i="1"/>
  <c r="AB9" i="13" s="1"/>
  <c r="AE667" i="1"/>
  <c r="AA9" i="13" s="1"/>
  <c r="AD667" i="1"/>
  <c r="Z9" i="13" s="1"/>
  <c r="AC667" i="1"/>
  <c r="Y9" i="13" s="1"/>
  <c r="AB667" i="1"/>
  <c r="X9" i="13" s="1"/>
  <c r="AA667" i="1"/>
  <c r="W9" i="13" s="1"/>
  <c r="Z667" i="1"/>
  <c r="V9" i="13" s="1"/>
  <c r="Y667" i="1"/>
  <c r="U9" i="13" s="1"/>
  <c r="X667" i="1"/>
  <c r="T9" i="13" s="1"/>
  <c r="W667" i="1"/>
  <c r="S9" i="13" s="1"/>
  <c r="V667" i="1"/>
  <c r="R9" i="13" s="1"/>
  <c r="U667" i="1"/>
  <c r="Q9" i="13" s="1"/>
  <c r="T667" i="1"/>
  <c r="P9" i="13" s="1"/>
  <c r="S667" i="1"/>
  <c r="O9" i="13" s="1"/>
  <c r="R667" i="1"/>
  <c r="N9" i="13" s="1"/>
  <c r="Q667" i="1"/>
  <c r="M9" i="13" s="1"/>
  <c r="P667" i="1"/>
  <c r="L9" i="13" s="1"/>
  <c r="O667" i="1"/>
  <c r="K9" i="13" s="1"/>
  <c r="N667" i="1"/>
  <c r="J9" i="13" s="1"/>
  <c r="M667" i="1"/>
  <c r="I9" i="13" s="1"/>
  <c r="L667" i="1"/>
  <c r="H9" i="13" s="1"/>
  <c r="K667" i="1"/>
  <c r="G9" i="13" s="1"/>
  <c r="J667" i="1"/>
  <c r="F9" i="13" s="1"/>
  <c r="I667" i="1"/>
  <c r="E9" i="13" s="1"/>
  <c r="H667" i="1"/>
  <c r="D9" i="13" s="1"/>
  <c r="G667" i="1"/>
  <c r="C9" i="13" s="1"/>
  <c r="F667" i="1"/>
  <c r="B9" i="13" s="1"/>
  <c r="E667" i="1"/>
  <c r="CD666"/>
  <c r="CD665"/>
  <c r="CD664"/>
  <c r="CD663"/>
  <c r="CD662"/>
  <c r="CD661"/>
  <c r="CD660"/>
  <c r="CD659"/>
  <c r="CD658"/>
  <c r="CD657"/>
  <c r="CD656"/>
  <c r="CD655"/>
  <c r="CD654"/>
  <c r="CD653"/>
  <c r="CD652"/>
  <c r="CD651"/>
  <c r="CD650"/>
  <c r="CD649"/>
  <c r="CD648"/>
  <c r="AM647"/>
  <c r="AM667" s="1"/>
  <c r="AI9" i="13" s="1"/>
  <c r="AI647" i="1"/>
  <c r="AI667" s="1"/>
  <c r="AE9" i="13" s="1"/>
  <c r="AG647" i="1"/>
  <c r="AG667" s="1"/>
  <c r="CD646"/>
  <c r="CD645"/>
  <c r="CD644"/>
  <c r="CD643"/>
  <c r="CD642"/>
  <c r="CD641"/>
  <c r="CD640"/>
  <c r="CD639"/>
  <c r="CD638"/>
  <c r="CD637"/>
  <c r="CD636"/>
  <c r="CD635"/>
  <c r="CD634"/>
  <c r="CD633"/>
  <c r="CD632"/>
  <c r="CD631"/>
  <c r="CD630"/>
  <c r="CD629"/>
  <c r="CD628"/>
  <c r="CD627"/>
  <c r="CD626"/>
  <c r="CD625"/>
  <c r="CD624"/>
  <c r="CD623"/>
  <c r="CD622"/>
  <c r="CD621"/>
  <c r="CD620"/>
  <c r="CD619"/>
  <c r="CD618"/>
  <c r="CD617"/>
  <c r="CD616"/>
  <c r="CD615"/>
  <c r="CD614"/>
  <c r="CD613"/>
  <c r="CD612"/>
  <c r="CD611"/>
  <c r="CD610"/>
  <c r="CD609"/>
  <c r="CD608"/>
  <c r="CD607"/>
  <c r="CD606"/>
  <c r="CD605"/>
  <c r="CD604"/>
  <c r="CD603"/>
  <c r="CD602"/>
  <c r="CD601"/>
  <c r="CD600"/>
  <c r="CD599"/>
  <c r="CD598"/>
  <c r="CD597"/>
  <c r="CD596"/>
  <c r="CD595"/>
  <c r="CD594"/>
  <c r="CD593"/>
  <c r="CD592"/>
  <c r="CD591"/>
  <c r="CD590"/>
  <c r="CD589"/>
  <c r="CD588"/>
  <c r="CD587"/>
  <c r="CD586"/>
  <c r="CC585"/>
  <c r="CB585"/>
  <c r="CA585"/>
  <c r="BX585"/>
  <c r="BT8" i="13" s="1"/>
  <c r="BW585" i="1"/>
  <c r="BS8" i="13" s="1"/>
  <c r="BV585" i="1"/>
  <c r="BR8" i="13" s="1"/>
  <c r="BU585" i="1"/>
  <c r="BQ8" i="13" s="1"/>
  <c r="BT585" i="1"/>
  <c r="BP8" i="13" s="1"/>
  <c r="BS585" i="1"/>
  <c r="BO8" i="13" s="1"/>
  <c r="BR585" i="1"/>
  <c r="BN8" i="13" s="1"/>
  <c r="BQ585" i="1"/>
  <c r="BM8" i="13" s="1"/>
  <c r="BP585" i="1"/>
  <c r="BL8" i="13" s="1"/>
  <c r="BO585" i="1"/>
  <c r="BK8" i="13" s="1"/>
  <c r="BN585" i="1"/>
  <c r="BJ8" i="13" s="1"/>
  <c r="BM585" i="1"/>
  <c r="BI8" i="13" s="1"/>
  <c r="BK585" i="1"/>
  <c r="BG8" i="13" s="1"/>
  <c r="BJ585" i="1"/>
  <c r="BF8" i="13" s="1"/>
  <c r="BI585" i="1"/>
  <c r="BE8" i="13" s="1"/>
  <c r="BH585" i="1"/>
  <c r="BD8" i="13" s="1"/>
  <c r="BG585" i="1"/>
  <c r="BC8" i="13" s="1"/>
  <c r="BF585" i="1"/>
  <c r="BB8" i="13" s="1"/>
  <c r="BE585" i="1"/>
  <c r="BA8" i="13" s="1"/>
  <c r="BD585" i="1"/>
  <c r="AZ8" i="13" s="1"/>
  <c r="BC585" i="1"/>
  <c r="AY8" i="13" s="1"/>
  <c r="BB585" i="1"/>
  <c r="AX8" i="13" s="1"/>
  <c r="BA585" i="1"/>
  <c r="AW8" i="13" s="1"/>
  <c r="AZ585" i="1"/>
  <c r="AV8" i="13" s="1"/>
  <c r="AY585" i="1"/>
  <c r="AU8" i="13" s="1"/>
  <c r="AX585" i="1"/>
  <c r="AT8" i="13" s="1"/>
  <c r="AW585" i="1"/>
  <c r="AS8" i="13" s="1"/>
  <c r="AV585" i="1"/>
  <c r="AR8" i="13" s="1"/>
  <c r="AU585" i="1"/>
  <c r="AQ8" i="13" s="1"/>
  <c r="AT585" i="1"/>
  <c r="AP8" i="13" s="1"/>
  <c r="AS585" i="1"/>
  <c r="AO8" i="13" s="1"/>
  <c r="AR585" i="1"/>
  <c r="AN8" i="13" s="1"/>
  <c r="AQ585" i="1"/>
  <c r="AM8" i="13" s="1"/>
  <c r="AP585" i="1"/>
  <c r="AL8" i="13" s="1"/>
  <c r="AO585" i="1"/>
  <c r="AK8" i="13" s="1"/>
  <c r="AN585" i="1"/>
  <c r="AJ8" i="13" s="1"/>
  <c r="AL585" i="1"/>
  <c r="AH8" i="13" s="1"/>
  <c r="AK585" i="1"/>
  <c r="AG8" i="13" s="1"/>
  <c r="AJ585" i="1"/>
  <c r="AF8" i="13" s="1"/>
  <c r="AH585" i="1"/>
  <c r="AD8" i="13" s="1"/>
  <c r="AF585" i="1"/>
  <c r="AB8" i="13" s="1"/>
  <c r="AE585" i="1"/>
  <c r="AA8" i="13" s="1"/>
  <c r="AD585" i="1"/>
  <c r="Z8" i="13" s="1"/>
  <c r="AC585" i="1"/>
  <c r="Y8" i="13" s="1"/>
  <c r="AB585" i="1"/>
  <c r="X8" i="13" s="1"/>
  <c r="AA585" i="1"/>
  <c r="W8" i="13" s="1"/>
  <c r="Z585" i="1"/>
  <c r="V8" i="13" s="1"/>
  <c r="Y585" i="1"/>
  <c r="U8" i="13" s="1"/>
  <c r="X585" i="1"/>
  <c r="T8" i="13" s="1"/>
  <c r="W585" i="1"/>
  <c r="S8" i="13" s="1"/>
  <c r="V585" i="1"/>
  <c r="R8" i="13" s="1"/>
  <c r="U585" i="1"/>
  <c r="Q8" i="13" s="1"/>
  <c r="T585" i="1"/>
  <c r="P8" i="13" s="1"/>
  <c r="S585" i="1"/>
  <c r="O8" i="13" s="1"/>
  <c r="R585" i="1"/>
  <c r="N8" i="13" s="1"/>
  <c r="Q585" i="1"/>
  <c r="M8" i="13" s="1"/>
  <c r="P585" i="1"/>
  <c r="L8" i="13" s="1"/>
  <c r="O585" i="1"/>
  <c r="K8" i="13" s="1"/>
  <c r="N585" i="1"/>
  <c r="J8" i="13" s="1"/>
  <c r="M585" i="1"/>
  <c r="I8" i="13" s="1"/>
  <c r="L585" i="1"/>
  <c r="H8" i="13" s="1"/>
  <c r="K585" i="1"/>
  <c r="G8" i="13" s="1"/>
  <c r="J585" i="1"/>
  <c r="F8" i="13" s="1"/>
  <c r="I585" i="1"/>
  <c r="E8" i="13" s="1"/>
  <c r="H585" i="1"/>
  <c r="D8" i="13" s="1"/>
  <c r="G585" i="1"/>
  <c r="C8" i="13" s="1"/>
  <c r="F585" i="1"/>
  <c r="B8" i="13" s="1"/>
  <c r="E585" i="1"/>
  <c r="CD584"/>
  <c r="CD583"/>
  <c r="CD582"/>
  <c r="CD581"/>
  <c r="CD580"/>
  <c r="CD579"/>
  <c r="CD578"/>
  <c r="CD577"/>
  <c r="CD576"/>
  <c r="CD575"/>
  <c r="CD574"/>
  <c r="CD573"/>
  <c r="CD572"/>
  <c r="CD571"/>
  <c r="CD570"/>
  <c r="CD569"/>
  <c r="CD568"/>
  <c r="CD567"/>
  <c r="CD566"/>
  <c r="CD565"/>
  <c r="AM564"/>
  <c r="AM585" s="1"/>
  <c r="AI8" i="13" s="1"/>
  <c r="AI564" i="1"/>
  <c r="AI585" s="1"/>
  <c r="AE8" i="13" s="1"/>
  <c r="AG564" i="1"/>
  <c r="AG585" s="1"/>
  <c r="CD563"/>
  <c r="CD562"/>
  <c r="CD561"/>
  <c r="CD560"/>
  <c r="CD559"/>
  <c r="CD558"/>
  <c r="CD557"/>
  <c r="CD556"/>
  <c r="CD555"/>
  <c r="CD554"/>
  <c r="CD553"/>
  <c r="CD552"/>
  <c r="CD551"/>
  <c r="CD550"/>
  <c r="CD549"/>
  <c r="CD548"/>
  <c r="CD547"/>
  <c r="CD546"/>
  <c r="CD545"/>
  <c r="CD544"/>
  <c r="CD543"/>
  <c r="CD542"/>
  <c r="CD541"/>
  <c r="CD540"/>
  <c r="CD539"/>
  <c r="CD538"/>
  <c r="CD537"/>
  <c r="CD536"/>
  <c r="CD535"/>
  <c r="CD534"/>
  <c r="CD533"/>
  <c r="CD532"/>
  <c r="CD531"/>
  <c r="CD530"/>
  <c r="CD529"/>
  <c r="CD528"/>
  <c r="CD527"/>
  <c r="CD526"/>
  <c r="CD525"/>
  <c r="CD524"/>
  <c r="CD523"/>
  <c r="CC522"/>
  <c r="CB522"/>
  <c r="CA522"/>
  <c r="BX522"/>
  <c r="BT7" i="13" s="1"/>
  <c r="BW522" i="1"/>
  <c r="BS7" i="13" s="1"/>
  <c r="BV522" i="1"/>
  <c r="BR7" i="13" s="1"/>
  <c r="BU522" i="1"/>
  <c r="BQ7" i="13" s="1"/>
  <c r="BT522" i="1"/>
  <c r="BP7" i="13" s="1"/>
  <c r="BS522" i="1"/>
  <c r="BO7" i="13" s="1"/>
  <c r="BR522" i="1"/>
  <c r="BN7" i="13" s="1"/>
  <c r="BQ522" i="1"/>
  <c r="BM7" i="13" s="1"/>
  <c r="BP522" i="1"/>
  <c r="BL7" i="13" s="1"/>
  <c r="BO522" i="1"/>
  <c r="BK7" i="13" s="1"/>
  <c r="BN522" i="1"/>
  <c r="BJ7" i="13" s="1"/>
  <c r="BM522" i="1"/>
  <c r="BI7" i="13" s="1"/>
  <c r="BK522" i="1"/>
  <c r="BG7" i="13" s="1"/>
  <c r="BJ522" i="1"/>
  <c r="BF7" i="13" s="1"/>
  <c r="BI522" i="1"/>
  <c r="BE7" i="13" s="1"/>
  <c r="BH522" i="1"/>
  <c r="BD7" i="13" s="1"/>
  <c r="BG522" i="1"/>
  <c r="BC7" i="13" s="1"/>
  <c r="BF522" i="1"/>
  <c r="BB7" i="13" s="1"/>
  <c r="BE522" i="1"/>
  <c r="BA7" i="13" s="1"/>
  <c r="BD522" i="1"/>
  <c r="AZ7" i="13" s="1"/>
  <c r="BC522" i="1"/>
  <c r="AY7" i="13" s="1"/>
  <c r="BB522" i="1"/>
  <c r="AX7" i="13" s="1"/>
  <c r="BA522" i="1"/>
  <c r="AW7" i="13" s="1"/>
  <c r="AZ522" i="1"/>
  <c r="AV7" i="13" s="1"/>
  <c r="AY522" i="1"/>
  <c r="AU7" i="13" s="1"/>
  <c r="AX522" i="1"/>
  <c r="AT7" i="13" s="1"/>
  <c r="AW522" i="1"/>
  <c r="AS7" i="13" s="1"/>
  <c r="AV522" i="1"/>
  <c r="AR7" i="13" s="1"/>
  <c r="AU522" i="1"/>
  <c r="AQ7" i="13" s="1"/>
  <c r="AT522" i="1"/>
  <c r="AP7" i="13" s="1"/>
  <c r="AS522" i="1"/>
  <c r="AO7" i="13" s="1"/>
  <c r="AR522" i="1"/>
  <c r="AN7" i="13" s="1"/>
  <c r="AQ522" i="1"/>
  <c r="AM7" i="13" s="1"/>
  <c r="AP522" i="1"/>
  <c r="AL7" i="13" s="1"/>
  <c r="AO522" i="1"/>
  <c r="AK7" i="13" s="1"/>
  <c r="AN522" i="1"/>
  <c r="AJ7" i="13" s="1"/>
  <c r="AL522" i="1"/>
  <c r="AH7" i="13" s="1"/>
  <c r="AK522" i="1"/>
  <c r="AG7" i="13" s="1"/>
  <c r="AJ522" i="1"/>
  <c r="AF7" i="13" s="1"/>
  <c r="AH522" i="1"/>
  <c r="AD7" i="13" s="1"/>
  <c r="AF522" i="1"/>
  <c r="AB7" i="13" s="1"/>
  <c r="AE522" i="1"/>
  <c r="AA7" i="13" s="1"/>
  <c r="AD522" i="1"/>
  <c r="Z7" i="13" s="1"/>
  <c r="AC522" i="1"/>
  <c r="Y7" i="13" s="1"/>
  <c r="AB522" i="1"/>
  <c r="X7" i="13" s="1"/>
  <c r="AA522" i="1"/>
  <c r="W7" i="13" s="1"/>
  <c r="Z522" i="1"/>
  <c r="V7" i="13" s="1"/>
  <c r="Y522" i="1"/>
  <c r="U7" i="13" s="1"/>
  <c r="X522" i="1"/>
  <c r="T7" i="13" s="1"/>
  <c r="W522" i="1"/>
  <c r="S7" i="13" s="1"/>
  <c r="V522" i="1"/>
  <c r="R7" i="13" s="1"/>
  <c r="U522" i="1"/>
  <c r="Q7" i="13" s="1"/>
  <c r="T522" i="1"/>
  <c r="P7" i="13" s="1"/>
  <c r="S522" i="1"/>
  <c r="O7" i="13" s="1"/>
  <c r="R522" i="1"/>
  <c r="N7" i="13" s="1"/>
  <c r="Q522" i="1"/>
  <c r="M7" i="13" s="1"/>
  <c r="P522" i="1"/>
  <c r="L7" i="13" s="1"/>
  <c r="O522" i="1"/>
  <c r="K7" i="13" s="1"/>
  <c r="N522" i="1"/>
  <c r="J7" i="13" s="1"/>
  <c r="M522" i="1"/>
  <c r="I7" i="13" s="1"/>
  <c r="L522" i="1"/>
  <c r="H7" i="13" s="1"/>
  <c r="K522" i="1"/>
  <c r="G7" i="13" s="1"/>
  <c r="J522" i="1"/>
  <c r="F7" i="13" s="1"/>
  <c r="I522" i="1"/>
  <c r="E7" i="13" s="1"/>
  <c r="H522" i="1"/>
  <c r="D7" i="13" s="1"/>
  <c r="G522" i="1"/>
  <c r="C7" i="13" s="1"/>
  <c r="F522" i="1"/>
  <c r="B7" i="13" s="1"/>
  <c r="E522" i="1"/>
  <c r="CD521"/>
  <c r="CD520"/>
  <c r="CD519"/>
  <c r="CD518"/>
  <c r="CD517"/>
  <c r="CD516"/>
  <c r="CD515"/>
  <c r="CD514"/>
  <c r="CD513"/>
  <c r="CD512"/>
  <c r="AM511"/>
  <c r="AM522" s="1"/>
  <c r="AI7" i="13" s="1"/>
  <c r="AI511" i="1"/>
  <c r="AI522" s="1"/>
  <c r="AE7" i="13" s="1"/>
  <c r="AG511" i="1"/>
  <c r="CD510"/>
  <c r="CD509"/>
  <c r="CD508"/>
  <c r="CD507"/>
  <c r="CD506"/>
  <c r="CD505"/>
  <c r="CD504"/>
  <c r="CD503"/>
  <c r="CD502"/>
  <c r="CD501"/>
  <c r="CD500"/>
  <c r="CD499"/>
  <c r="CD498"/>
  <c r="CD497"/>
  <c r="CD496"/>
  <c r="CD495"/>
  <c r="CD494"/>
  <c r="CD493"/>
  <c r="CD492"/>
  <c r="CD491"/>
  <c r="CD490"/>
  <c r="CD489"/>
  <c r="CD488"/>
  <c r="CD487"/>
  <c r="CD486"/>
  <c r="CD485"/>
  <c r="CD484"/>
  <c r="CD483"/>
  <c r="CD482"/>
  <c r="CD481"/>
  <c r="CD480"/>
  <c r="CD479"/>
  <c r="CD478"/>
  <c r="CD477"/>
  <c r="CD476"/>
  <c r="CD475"/>
  <c r="CD474"/>
  <c r="CD473"/>
  <c r="CD472"/>
  <c r="CD471"/>
  <c r="CD470"/>
  <c r="CD469"/>
  <c r="CD468"/>
  <c r="CD467"/>
  <c r="CD466"/>
  <c r="CD465"/>
  <c r="CD464"/>
  <c r="CD463"/>
  <c r="CD462"/>
  <c r="CD461"/>
  <c r="CD460"/>
  <c r="CD459"/>
  <c r="CD458"/>
  <c r="CD457"/>
  <c r="CD456"/>
  <c r="CD455"/>
  <c r="CD454"/>
  <c r="CC453"/>
  <c r="CB453"/>
  <c r="CA453"/>
  <c r="BX453"/>
  <c r="BT6" i="13" s="1"/>
  <c r="BW453" i="1"/>
  <c r="BS6" i="13" s="1"/>
  <c r="BV453" i="1"/>
  <c r="BR6" i="13" s="1"/>
  <c r="BU453" i="1"/>
  <c r="BQ6" i="13" s="1"/>
  <c r="BT453" i="1"/>
  <c r="BP6" i="13" s="1"/>
  <c r="BS453" i="1"/>
  <c r="BO6" i="13" s="1"/>
  <c r="BR453" i="1"/>
  <c r="BN6" i="13" s="1"/>
  <c r="BQ453" i="1"/>
  <c r="BM6" i="13" s="1"/>
  <c r="BP453" i="1"/>
  <c r="BL6" i="13" s="1"/>
  <c r="BO453" i="1"/>
  <c r="BK6" i="13" s="1"/>
  <c r="BN453" i="1"/>
  <c r="BJ6" i="13" s="1"/>
  <c r="BM453" i="1"/>
  <c r="BI6" i="13" s="1"/>
  <c r="BK453" i="1"/>
  <c r="BG6" i="13" s="1"/>
  <c r="BJ453" i="1"/>
  <c r="BF6" i="13" s="1"/>
  <c r="BI453" i="1"/>
  <c r="BE6" i="13" s="1"/>
  <c r="BH453" i="1"/>
  <c r="BD6" i="13" s="1"/>
  <c r="BG453" i="1"/>
  <c r="BC6" i="13" s="1"/>
  <c r="BF453" i="1"/>
  <c r="BB6" i="13" s="1"/>
  <c r="BE453" i="1"/>
  <c r="BA6" i="13" s="1"/>
  <c r="BD453" i="1"/>
  <c r="AZ6" i="13" s="1"/>
  <c r="BC453" i="1"/>
  <c r="AY6" i="13" s="1"/>
  <c r="BB453" i="1"/>
  <c r="AX6" i="13" s="1"/>
  <c r="BA453" i="1"/>
  <c r="AW6" i="13" s="1"/>
  <c r="AZ453" i="1"/>
  <c r="AV6" i="13" s="1"/>
  <c r="AY453" i="1"/>
  <c r="AU6" i="13" s="1"/>
  <c r="AX453" i="1"/>
  <c r="AT6" i="13" s="1"/>
  <c r="AW453" i="1"/>
  <c r="AS6" i="13" s="1"/>
  <c r="AV453" i="1"/>
  <c r="AR6" i="13" s="1"/>
  <c r="AU453" i="1"/>
  <c r="AQ6" i="13" s="1"/>
  <c r="AT453" i="1"/>
  <c r="AP6" i="13" s="1"/>
  <c r="AS453" i="1"/>
  <c r="AO6" i="13" s="1"/>
  <c r="AR453" i="1"/>
  <c r="AN6" i="13" s="1"/>
  <c r="AQ453" i="1"/>
  <c r="AM6" i="13" s="1"/>
  <c r="AP453" i="1"/>
  <c r="AL6" i="13" s="1"/>
  <c r="AO453" i="1"/>
  <c r="AK6" i="13" s="1"/>
  <c r="AN453" i="1"/>
  <c r="AJ6" i="13" s="1"/>
  <c r="AL453" i="1"/>
  <c r="AH6" i="13" s="1"/>
  <c r="AK453" i="1"/>
  <c r="AG6" i="13" s="1"/>
  <c r="AJ453" i="1"/>
  <c r="AF6" i="13" s="1"/>
  <c r="AH453" i="1"/>
  <c r="AD6" i="13" s="1"/>
  <c r="AF453" i="1"/>
  <c r="AB6" i="13" s="1"/>
  <c r="AE453" i="1"/>
  <c r="AA6" i="13" s="1"/>
  <c r="AD453" i="1"/>
  <c r="Z6" i="13" s="1"/>
  <c r="AC453" i="1"/>
  <c r="Y6" i="13" s="1"/>
  <c r="AB453" i="1"/>
  <c r="X6" i="13" s="1"/>
  <c r="AA453" i="1"/>
  <c r="W6" i="13" s="1"/>
  <c r="Z453" i="1"/>
  <c r="V6" i="13" s="1"/>
  <c r="Y453" i="1"/>
  <c r="U6" i="13" s="1"/>
  <c r="X453" i="1"/>
  <c r="T6" i="13" s="1"/>
  <c r="W453" i="1"/>
  <c r="S6" i="13" s="1"/>
  <c r="V453" i="1"/>
  <c r="R6" i="13" s="1"/>
  <c r="U453" i="1"/>
  <c r="Q6" i="13" s="1"/>
  <c r="T453" i="1"/>
  <c r="P6" i="13" s="1"/>
  <c r="S453" i="1"/>
  <c r="O6" i="13" s="1"/>
  <c r="R453" i="1"/>
  <c r="N6" i="13" s="1"/>
  <c r="Q453" i="1"/>
  <c r="M6" i="13" s="1"/>
  <c r="P453" i="1"/>
  <c r="L6" i="13" s="1"/>
  <c r="O453" i="1"/>
  <c r="K6" i="13" s="1"/>
  <c r="N453" i="1"/>
  <c r="J6" i="13" s="1"/>
  <c r="M453" i="1"/>
  <c r="I6" i="13" s="1"/>
  <c r="L453" i="1"/>
  <c r="H6" i="13" s="1"/>
  <c r="K453" i="1"/>
  <c r="G6" i="13" s="1"/>
  <c r="J453" i="1"/>
  <c r="F6" i="13" s="1"/>
  <c r="I453" i="1"/>
  <c r="E6" i="13" s="1"/>
  <c r="H453" i="1"/>
  <c r="D6" i="13" s="1"/>
  <c r="G453" i="1"/>
  <c r="C6" i="13" s="1"/>
  <c r="F453" i="1"/>
  <c r="B6" i="13" s="1"/>
  <c r="E453" i="1"/>
  <c r="CD452"/>
  <c r="CD451"/>
  <c r="CD450"/>
  <c r="CD449"/>
  <c r="CD448"/>
  <c r="CD447"/>
  <c r="CD446"/>
  <c r="CD445"/>
  <c r="CD444"/>
  <c r="CD443"/>
  <c r="CD442"/>
  <c r="CD441"/>
  <c r="CD440"/>
  <c r="CD439"/>
  <c r="CD438"/>
  <c r="CD437"/>
  <c r="CD436"/>
  <c r="CD435"/>
  <c r="CD434"/>
  <c r="CD433"/>
  <c r="AM432"/>
  <c r="AM453" s="1"/>
  <c r="AI6" i="13" s="1"/>
  <c r="AI432" i="1"/>
  <c r="AI453" s="1"/>
  <c r="AE6" i="13" s="1"/>
  <c r="AG432" i="1"/>
  <c r="AG453" s="1"/>
  <c r="CD431"/>
  <c r="CD430"/>
  <c r="CD429"/>
  <c r="CD428"/>
  <c r="CD427"/>
  <c r="CD426"/>
  <c r="CD425"/>
  <c r="CD424"/>
  <c r="CD423"/>
  <c r="CD422"/>
  <c r="CD421"/>
  <c r="CD420"/>
  <c r="CD419"/>
  <c r="CD418"/>
  <c r="CD417"/>
  <c r="CD416"/>
  <c r="CD415"/>
  <c r="CD414"/>
  <c r="CD413"/>
  <c r="CD412"/>
  <c r="CD411"/>
  <c r="CD410"/>
  <c r="CD409"/>
  <c r="CD408"/>
  <c r="CD407"/>
  <c r="CD406"/>
  <c r="CD405"/>
  <c r="CD404"/>
  <c r="CD403"/>
  <c r="CD402"/>
  <c r="CD401"/>
  <c r="CD400"/>
  <c r="CD399"/>
  <c r="CD398"/>
  <c r="CD397"/>
  <c r="CD396"/>
  <c r="CD395"/>
  <c r="CD394"/>
  <c r="CD393"/>
  <c r="CD392"/>
  <c r="CD391"/>
  <c r="CD390"/>
  <c r="CD389"/>
  <c r="CD388"/>
  <c r="CD387"/>
  <c r="CD386"/>
  <c r="CD385"/>
  <c r="CD384"/>
  <c r="CD383"/>
  <c r="CD382"/>
  <c r="CD381"/>
  <c r="CD380"/>
  <c r="CD379"/>
  <c r="CD378"/>
  <c r="CD377"/>
  <c r="CC376"/>
  <c r="CB376"/>
  <c r="CA376"/>
  <c r="BX376"/>
  <c r="BT5" i="13" s="1"/>
  <c r="BW376" i="1"/>
  <c r="BS5" i="13" s="1"/>
  <c r="BV376" i="1"/>
  <c r="BR5" i="13" s="1"/>
  <c r="BU376" i="1"/>
  <c r="BQ5" i="13" s="1"/>
  <c r="BT376" i="1"/>
  <c r="BP5" i="13" s="1"/>
  <c r="BS376" i="1"/>
  <c r="BO5" i="13" s="1"/>
  <c r="BR376" i="1"/>
  <c r="BN5" i="13" s="1"/>
  <c r="BQ376" i="1"/>
  <c r="BM5" i="13" s="1"/>
  <c r="BP376" i="1"/>
  <c r="BL5" i="13" s="1"/>
  <c r="BO376" i="1"/>
  <c r="BK5" i="13" s="1"/>
  <c r="BN376" i="1"/>
  <c r="BJ5" i="13" s="1"/>
  <c r="BM376" i="1"/>
  <c r="BI5" i="13" s="1"/>
  <c r="BK376" i="1"/>
  <c r="BG5" i="13" s="1"/>
  <c r="BJ376" i="1"/>
  <c r="BF5" i="13" s="1"/>
  <c r="BI376" i="1"/>
  <c r="BE5" i="13" s="1"/>
  <c r="BH376" i="1"/>
  <c r="BD5" i="13" s="1"/>
  <c r="BG376" i="1"/>
  <c r="BC5" i="13" s="1"/>
  <c r="BF376" i="1"/>
  <c r="BB5" i="13" s="1"/>
  <c r="BE376" i="1"/>
  <c r="BA5" i="13" s="1"/>
  <c r="BD376" i="1"/>
  <c r="AZ5" i="13" s="1"/>
  <c r="BC376" i="1"/>
  <c r="AY5" i="13" s="1"/>
  <c r="BB376" i="1"/>
  <c r="AX5" i="13" s="1"/>
  <c r="BA376" i="1"/>
  <c r="AW5" i="13" s="1"/>
  <c r="AZ376" i="1"/>
  <c r="AV5" i="13" s="1"/>
  <c r="AY376" i="1"/>
  <c r="AU5" i="13" s="1"/>
  <c r="AX376" i="1"/>
  <c r="AT5" i="13" s="1"/>
  <c r="AW376" i="1"/>
  <c r="AS5" i="13" s="1"/>
  <c r="AV376" i="1"/>
  <c r="AR5" i="13" s="1"/>
  <c r="AU376" i="1"/>
  <c r="AQ5" i="13" s="1"/>
  <c r="AT376" i="1"/>
  <c r="AP5" i="13" s="1"/>
  <c r="AS376" i="1"/>
  <c r="AO5" i="13" s="1"/>
  <c r="AR376" i="1"/>
  <c r="AN5" i="13" s="1"/>
  <c r="AQ376" i="1"/>
  <c r="AM5" i="13" s="1"/>
  <c r="AP376" i="1"/>
  <c r="AL5" i="13" s="1"/>
  <c r="AO376" i="1"/>
  <c r="AK5" i="13" s="1"/>
  <c r="AN376" i="1"/>
  <c r="AJ5" i="13" s="1"/>
  <c r="AL376" i="1"/>
  <c r="AH5" i="13" s="1"/>
  <c r="AK376" i="1"/>
  <c r="AG5" i="13" s="1"/>
  <c r="AJ376" i="1"/>
  <c r="AF5" i="13" s="1"/>
  <c r="AH376" i="1"/>
  <c r="AD5" i="13" s="1"/>
  <c r="AF376" i="1"/>
  <c r="AB5" i="13" s="1"/>
  <c r="AE376" i="1"/>
  <c r="AA5" i="13" s="1"/>
  <c r="AD376" i="1"/>
  <c r="Z5" i="13" s="1"/>
  <c r="AC376" i="1"/>
  <c r="Y5" i="13" s="1"/>
  <c r="AB376" i="1"/>
  <c r="X5" i="13" s="1"/>
  <c r="AA376" i="1"/>
  <c r="W5" i="13" s="1"/>
  <c r="Z376" i="1"/>
  <c r="V5" i="13" s="1"/>
  <c r="Y376" i="1"/>
  <c r="U5" i="13" s="1"/>
  <c r="X376" i="1"/>
  <c r="T5" i="13" s="1"/>
  <c r="W376" i="1"/>
  <c r="S5" i="13" s="1"/>
  <c r="V376" i="1"/>
  <c r="R5" i="13" s="1"/>
  <c r="U376" i="1"/>
  <c r="Q5" i="13" s="1"/>
  <c r="T376" i="1"/>
  <c r="P5" i="13" s="1"/>
  <c r="S376" i="1"/>
  <c r="O5" i="13" s="1"/>
  <c r="R376" i="1"/>
  <c r="N5" i="13" s="1"/>
  <c r="Q376" i="1"/>
  <c r="M5" i="13" s="1"/>
  <c r="P376" i="1"/>
  <c r="L5" i="13" s="1"/>
  <c r="O376" i="1"/>
  <c r="K5" i="13" s="1"/>
  <c r="N376" i="1"/>
  <c r="J5" i="13" s="1"/>
  <c r="M376" i="1"/>
  <c r="I5" i="13" s="1"/>
  <c r="L376" i="1"/>
  <c r="H5" i="13" s="1"/>
  <c r="K376" i="1"/>
  <c r="G5" i="13" s="1"/>
  <c r="J376" i="1"/>
  <c r="F5" i="13" s="1"/>
  <c r="I376" i="1"/>
  <c r="E5" i="13" s="1"/>
  <c r="H376" i="1"/>
  <c r="D5" i="13" s="1"/>
  <c r="G376" i="1"/>
  <c r="C5" i="13" s="1"/>
  <c r="F376" i="1"/>
  <c r="B5" i="13" s="1"/>
  <c r="E376" i="1"/>
  <c r="CD375"/>
  <c r="CD374"/>
  <c r="CD373"/>
  <c r="CD372"/>
  <c r="CD371"/>
  <c r="CD370"/>
  <c r="CD369"/>
  <c r="CD368"/>
  <c r="CD367"/>
  <c r="CD366"/>
  <c r="CD365"/>
  <c r="CD364"/>
  <c r="AM363"/>
  <c r="AM376" s="1"/>
  <c r="AI5" i="13" s="1"/>
  <c r="AI363" i="1"/>
  <c r="AI376" s="1"/>
  <c r="AE5" i="13" s="1"/>
  <c r="AG363" i="1"/>
  <c r="AG376" s="1"/>
  <c r="CD362"/>
  <c r="CD361"/>
  <c r="CD360"/>
  <c r="CD359"/>
  <c r="CD358"/>
  <c r="CD357"/>
  <c r="CD356"/>
  <c r="CD355"/>
  <c r="CD354"/>
  <c r="CD353"/>
  <c r="CD352"/>
  <c r="CD351"/>
  <c r="CD350"/>
  <c r="CD349"/>
  <c r="CD348"/>
  <c r="CD347"/>
  <c r="CD346"/>
  <c r="CD345"/>
  <c r="CD344"/>
  <c r="CD343"/>
  <c r="CD342"/>
  <c r="CD341"/>
  <c r="CD340"/>
  <c r="CD339"/>
  <c r="CD338"/>
  <c r="CD337"/>
  <c r="CD336"/>
  <c r="CD335"/>
  <c r="CD334"/>
  <c r="CD333"/>
  <c r="CD332"/>
  <c r="CD331"/>
  <c r="CD330"/>
  <c r="CD329"/>
  <c r="CD328"/>
  <c r="CD327"/>
  <c r="CD326"/>
  <c r="CD325"/>
  <c r="CD324"/>
  <c r="CD323"/>
  <c r="CD322"/>
  <c r="CD321"/>
  <c r="CD320"/>
  <c r="CD319"/>
  <c r="CD318"/>
  <c r="CD317"/>
  <c r="CD316"/>
  <c r="CD315"/>
  <c r="CD314"/>
  <c r="CD313"/>
  <c r="CD312"/>
  <c r="CD311"/>
  <c r="CD310"/>
  <c r="CD309"/>
  <c r="CD308"/>
  <c r="CD307"/>
  <c r="CD306"/>
  <c r="CD305"/>
  <c r="CD304"/>
  <c r="CD303"/>
  <c r="CD302"/>
  <c r="CD301"/>
  <c r="CD300"/>
  <c r="CD299"/>
  <c r="CD298"/>
  <c r="CD297"/>
  <c r="CD296"/>
  <c r="CD295"/>
  <c r="CD294"/>
  <c r="CD293"/>
  <c r="CD292"/>
  <c r="CD291"/>
  <c r="CD290"/>
  <c r="CD289"/>
  <c r="CD288"/>
  <c r="CD287"/>
  <c r="CD286"/>
  <c r="CD285"/>
  <c r="CD284"/>
  <c r="CD283"/>
  <c r="CD282"/>
  <c r="CD281"/>
  <c r="CD280"/>
  <c r="CD279"/>
  <c r="CD278"/>
  <c r="CD277"/>
  <c r="CD276"/>
  <c r="CD275"/>
  <c r="CD274"/>
  <c r="CD273"/>
  <c r="CD272"/>
  <c r="CD271"/>
  <c r="CC270"/>
  <c r="CB270"/>
  <c r="CA270"/>
  <c r="BX270"/>
  <c r="BT4" i="13" s="1"/>
  <c r="BW270" i="1"/>
  <c r="BS4" i="13" s="1"/>
  <c r="BV270" i="1"/>
  <c r="BR4" i="13" s="1"/>
  <c r="BU270" i="1"/>
  <c r="BQ4" i="13" s="1"/>
  <c r="BT270" i="1"/>
  <c r="BP4" i="13" s="1"/>
  <c r="BS270" i="1"/>
  <c r="BO4" i="13" s="1"/>
  <c r="BR270" i="1"/>
  <c r="BN4" i="13" s="1"/>
  <c r="BQ270" i="1"/>
  <c r="BM4" i="13" s="1"/>
  <c r="BP270" i="1"/>
  <c r="BL4" i="13" s="1"/>
  <c r="BO270" i="1"/>
  <c r="BK4" i="13" s="1"/>
  <c r="BN270" i="1"/>
  <c r="BJ4" i="13" s="1"/>
  <c r="BM270" i="1"/>
  <c r="BI4" i="13" s="1"/>
  <c r="BK270" i="1"/>
  <c r="BG4" i="13" s="1"/>
  <c r="BJ270" i="1"/>
  <c r="BF4" i="13" s="1"/>
  <c r="BI270" i="1"/>
  <c r="BE4" i="13" s="1"/>
  <c r="BH270" i="1"/>
  <c r="BD4" i="13" s="1"/>
  <c r="BG270" i="1"/>
  <c r="BC4" i="13" s="1"/>
  <c r="BF270" i="1"/>
  <c r="BB4" i="13" s="1"/>
  <c r="BE270" i="1"/>
  <c r="BA4" i="13" s="1"/>
  <c r="BD270" i="1"/>
  <c r="AZ4" i="13" s="1"/>
  <c r="BC270" i="1"/>
  <c r="AY4" i="13" s="1"/>
  <c r="BB270" i="1"/>
  <c r="AX4" i="13" s="1"/>
  <c r="BA270" i="1"/>
  <c r="AW4" i="13" s="1"/>
  <c r="AZ270" i="1"/>
  <c r="AV4" i="13" s="1"/>
  <c r="AY270" i="1"/>
  <c r="AU4" i="13" s="1"/>
  <c r="AX270" i="1"/>
  <c r="AT4" i="13" s="1"/>
  <c r="AW270" i="1"/>
  <c r="AS4" i="13" s="1"/>
  <c r="AV270" i="1"/>
  <c r="AR4" i="13" s="1"/>
  <c r="AU270" i="1"/>
  <c r="AQ4" i="13" s="1"/>
  <c r="AT270" i="1"/>
  <c r="AP4" i="13" s="1"/>
  <c r="AS270" i="1"/>
  <c r="AO4" i="13" s="1"/>
  <c r="AR270" i="1"/>
  <c r="AN4" i="13" s="1"/>
  <c r="AQ270" i="1"/>
  <c r="AM4" i="13" s="1"/>
  <c r="AP270" i="1"/>
  <c r="AL4" i="13" s="1"/>
  <c r="AO270" i="1"/>
  <c r="AK4" i="13" s="1"/>
  <c r="AN270" i="1"/>
  <c r="AJ4" i="13" s="1"/>
  <c r="AL270" i="1"/>
  <c r="AH4" i="13" s="1"/>
  <c r="AK270" i="1"/>
  <c r="AG4" i="13" s="1"/>
  <c r="AJ270" i="1"/>
  <c r="AF4" i="13" s="1"/>
  <c r="AH270" i="1"/>
  <c r="AD4" i="13" s="1"/>
  <c r="AF270" i="1"/>
  <c r="AB4" i="13" s="1"/>
  <c r="AE270" i="1"/>
  <c r="AA4" i="13" s="1"/>
  <c r="AD270" i="1"/>
  <c r="Z4" i="13" s="1"/>
  <c r="AC270" i="1"/>
  <c r="Y4" i="13" s="1"/>
  <c r="AB270" i="1"/>
  <c r="X4" i="13" s="1"/>
  <c r="AA270" i="1"/>
  <c r="W4" i="13" s="1"/>
  <c r="Z270" i="1"/>
  <c r="V4" i="13" s="1"/>
  <c r="Y270" i="1"/>
  <c r="U4" i="13" s="1"/>
  <c r="X270" i="1"/>
  <c r="T4" i="13" s="1"/>
  <c r="W270" i="1"/>
  <c r="S4" i="13" s="1"/>
  <c r="V270" i="1"/>
  <c r="R4" i="13" s="1"/>
  <c r="U270" i="1"/>
  <c r="Q4" i="13" s="1"/>
  <c r="T270" i="1"/>
  <c r="P4" i="13" s="1"/>
  <c r="S270" i="1"/>
  <c r="O4" i="13" s="1"/>
  <c r="R270" i="1"/>
  <c r="N4" i="13" s="1"/>
  <c r="Q270" i="1"/>
  <c r="M4" i="13" s="1"/>
  <c r="P270" i="1"/>
  <c r="L4" i="13" s="1"/>
  <c r="O270" i="1"/>
  <c r="K4" i="13" s="1"/>
  <c r="N270" i="1"/>
  <c r="J4" i="13" s="1"/>
  <c r="M270" i="1"/>
  <c r="I4" i="13" s="1"/>
  <c r="L270" i="1"/>
  <c r="H4" i="13" s="1"/>
  <c r="K270" i="1"/>
  <c r="G4" i="13" s="1"/>
  <c r="J270" i="1"/>
  <c r="F4" i="13" s="1"/>
  <c r="I270" i="1"/>
  <c r="E4" i="13" s="1"/>
  <c r="H270" i="1"/>
  <c r="D4" i="13" s="1"/>
  <c r="G270" i="1"/>
  <c r="C4" i="13" s="1"/>
  <c r="F270" i="1"/>
  <c r="B4" i="13" s="1"/>
  <c r="E270" i="1"/>
  <c r="CD269"/>
  <c r="CD268"/>
  <c r="CD267"/>
  <c r="CD266"/>
  <c r="CD265"/>
  <c r="CD264"/>
  <c r="CD263"/>
  <c r="CD262"/>
  <c r="CD261"/>
  <c r="CD260"/>
  <c r="CD259"/>
  <c r="CD258"/>
  <c r="CD257"/>
  <c r="CD256"/>
  <c r="CD255"/>
  <c r="CD254"/>
  <c r="CD253"/>
  <c r="CD252"/>
  <c r="CD251"/>
  <c r="CD250"/>
  <c r="CD249"/>
  <c r="CD248"/>
  <c r="CD247"/>
  <c r="AM246"/>
  <c r="AM270" s="1"/>
  <c r="AI4" i="13" s="1"/>
  <c r="AI246" i="1"/>
  <c r="AI270" s="1"/>
  <c r="AE4" i="13" s="1"/>
  <c r="AG246" i="1"/>
  <c r="AG270" s="1"/>
  <c r="CD245"/>
  <c r="CD244"/>
  <c r="CD243"/>
  <c r="CD242"/>
  <c r="CD241"/>
  <c r="CD240"/>
  <c r="CD239"/>
  <c r="CD238"/>
  <c r="CD237"/>
  <c r="CD236"/>
  <c r="CD235"/>
  <c r="CD234"/>
  <c r="CD233"/>
  <c r="CD232"/>
  <c r="CD231"/>
  <c r="CD230"/>
  <c r="CD229"/>
  <c r="CD228"/>
  <c r="CD227"/>
  <c r="CD226"/>
  <c r="CD225"/>
  <c r="CD224"/>
  <c r="CD223"/>
  <c r="CD222"/>
  <c r="CD221"/>
  <c r="CD220"/>
  <c r="CD219"/>
  <c r="CD218"/>
  <c r="CD217"/>
  <c r="CD216"/>
  <c r="CD215"/>
  <c r="CD214"/>
  <c r="CD213"/>
  <c r="CD212"/>
  <c r="CD211"/>
  <c r="CD210"/>
  <c r="CD209"/>
  <c r="CD208"/>
  <c r="CD207"/>
  <c r="CD206"/>
  <c r="CD205"/>
  <c r="CD204"/>
  <c r="CD203"/>
  <c r="CD202"/>
  <c r="CD201"/>
  <c r="CD200"/>
  <c r="CD199"/>
  <c r="CD198"/>
  <c r="CD197"/>
  <c r="CD196"/>
  <c r="CD195"/>
  <c r="CD194"/>
  <c r="CD193"/>
  <c r="CD192"/>
  <c r="CD191"/>
  <c r="CD190"/>
  <c r="CD189"/>
  <c r="CD188"/>
  <c r="CD187"/>
  <c r="CD186"/>
  <c r="CD185"/>
  <c r="CD184"/>
  <c r="CD183"/>
  <c r="CD182"/>
  <c r="CD181"/>
  <c r="CD180"/>
  <c r="CD179"/>
  <c r="CD178"/>
  <c r="CD177"/>
  <c r="CD176"/>
  <c r="CD175"/>
  <c r="CD174"/>
  <c r="CD173"/>
  <c r="CD172"/>
  <c r="CD171"/>
  <c r="CD170"/>
  <c r="CD169"/>
  <c r="CD168"/>
  <c r="CD167"/>
  <c r="CD166"/>
  <c r="CD165"/>
  <c r="CD164"/>
  <c r="CD163"/>
  <c r="CD162"/>
  <c r="CD161"/>
  <c r="CC160"/>
  <c r="CB160"/>
  <c r="CA160"/>
  <c r="BX160"/>
  <c r="BT3" i="13" s="1"/>
  <c r="BW160" i="1"/>
  <c r="BS3" i="13" s="1"/>
  <c r="BV160" i="1"/>
  <c r="BR3" i="13" s="1"/>
  <c r="BU160" i="1"/>
  <c r="BQ3" i="13" s="1"/>
  <c r="BT160" i="1"/>
  <c r="BP3" i="13" s="1"/>
  <c r="BS160" i="1"/>
  <c r="BO3" i="13" s="1"/>
  <c r="BR160" i="1"/>
  <c r="BN3" i="13" s="1"/>
  <c r="BQ160" i="1"/>
  <c r="BM3" i="13" s="1"/>
  <c r="BP160" i="1"/>
  <c r="BL3" i="13" s="1"/>
  <c r="BO160" i="1"/>
  <c r="BK3" i="13" s="1"/>
  <c r="BN160" i="1"/>
  <c r="BJ3" i="13" s="1"/>
  <c r="BM160" i="1"/>
  <c r="BI3" i="13" s="1"/>
  <c r="BK160" i="1"/>
  <c r="BG3" i="13" s="1"/>
  <c r="BJ160" i="1"/>
  <c r="BF3" i="13" s="1"/>
  <c r="BI160" i="1"/>
  <c r="BE3" i="13" s="1"/>
  <c r="BH160" i="1"/>
  <c r="BD3" i="13" s="1"/>
  <c r="BG160" i="1"/>
  <c r="BC3" i="13" s="1"/>
  <c r="BF160" i="1"/>
  <c r="BB3" i="13" s="1"/>
  <c r="BE160" i="1"/>
  <c r="BA3" i="13" s="1"/>
  <c r="BD160" i="1"/>
  <c r="AZ3" i="13" s="1"/>
  <c r="BC160" i="1"/>
  <c r="AY3" i="13" s="1"/>
  <c r="BB160" i="1"/>
  <c r="AX3" i="13" s="1"/>
  <c r="BA160" i="1"/>
  <c r="AW3" i="13" s="1"/>
  <c r="AZ160" i="1"/>
  <c r="AV3" i="13" s="1"/>
  <c r="AY160" i="1"/>
  <c r="AU3" i="13" s="1"/>
  <c r="AX160" i="1"/>
  <c r="AT3" i="13" s="1"/>
  <c r="AW160" i="1"/>
  <c r="AS3" i="13" s="1"/>
  <c r="AV160" i="1"/>
  <c r="AR3" i="13" s="1"/>
  <c r="AU160" i="1"/>
  <c r="AQ3" i="13" s="1"/>
  <c r="AT160" i="1"/>
  <c r="AP3" i="13" s="1"/>
  <c r="AS160" i="1"/>
  <c r="AO3" i="13" s="1"/>
  <c r="AR160" i="1"/>
  <c r="AN3" i="13" s="1"/>
  <c r="AQ160" i="1"/>
  <c r="AM3" i="13" s="1"/>
  <c r="AP160" i="1"/>
  <c r="AL3" i="13" s="1"/>
  <c r="AO160" i="1"/>
  <c r="AK3" i="13" s="1"/>
  <c r="AN160" i="1"/>
  <c r="AJ3" i="13" s="1"/>
  <c r="AL160" i="1"/>
  <c r="AH3" i="13" s="1"/>
  <c r="AK160" i="1"/>
  <c r="AG3" i="13" s="1"/>
  <c r="AJ160" i="1"/>
  <c r="AF3" i="13" s="1"/>
  <c r="AH160" i="1"/>
  <c r="AD3" i="13" s="1"/>
  <c r="AF160" i="1"/>
  <c r="AB3" i="13" s="1"/>
  <c r="AE160" i="1"/>
  <c r="AA3" i="13" s="1"/>
  <c r="AD160" i="1"/>
  <c r="Z3" i="13" s="1"/>
  <c r="AC160" i="1"/>
  <c r="Y3" i="13" s="1"/>
  <c r="AB160" i="1"/>
  <c r="X3" i="13" s="1"/>
  <c r="AA160" i="1"/>
  <c r="W3" i="13" s="1"/>
  <c r="Z160" i="1"/>
  <c r="V3" i="13" s="1"/>
  <c r="Y160" i="1"/>
  <c r="U3" i="13" s="1"/>
  <c r="X160" i="1"/>
  <c r="T3" i="13" s="1"/>
  <c r="W160" i="1"/>
  <c r="S3" i="13" s="1"/>
  <c r="V160" i="1"/>
  <c r="R3" i="13" s="1"/>
  <c r="U160" i="1"/>
  <c r="Q3" i="13" s="1"/>
  <c r="T160" i="1"/>
  <c r="P3" i="13" s="1"/>
  <c r="S160" i="1"/>
  <c r="O3" i="13" s="1"/>
  <c r="R160" i="1"/>
  <c r="N3" i="13" s="1"/>
  <c r="Q160" i="1"/>
  <c r="M3" i="13" s="1"/>
  <c r="P160" i="1"/>
  <c r="L3" i="13" s="1"/>
  <c r="O160" i="1"/>
  <c r="K3" i="13" s="1"/>
  <c r="N160" i="1"/>
  <c r="J3" i="13" s="1"/>
  <c r="M160" i="1"/>
  <c r="I3" i="13" s="1"/>
  <c r="L160" i="1"/>
  <c r="H3" i="13" s="1"/>
  <c r="K160" i="1"/>
  <c r="G3" i="13" s="1"/>
  <c r="J160" i="1"/>
  <c r="F3" i="13" s="1"/>
  <c r="I160" i="1"/>
  <c r="E3" i="13" s="1"/>
  <c r="H160" i="1"/>
  <c r="D3" i="13" s="1"/>
  <c r="G160" i="1"/>
  <c r="C3" i="13" s="1"/>
  <c r="F160" i="1"/>
  <c r="B3" i="13" s="1"/>
  <c r="E160" i="1"/>
  <c r="CD159"/>
  <c r="CD158"/>
  <c r="CD157"/>
  <c r="CD156"/>
  <c r="CD155"/>
  <c r="CD154"/>
  <c r="CD153"/>
  <c r="CD152"/>
  <c r="CD151"/>
  <c r="CD150"/>
  <c r="CD149"/>
  <c r="CD148"/>
  <c r="CD147"/>
  <c r="CD146"/>
  <c r="CD145"/>
  <c r="CD144"/>
  <c r="CD143"/>
  <c r="CD142"/>
  <c r="CD141"/>
  <c r="CD140"/>
  <c r="CD139"/>
  <c r="CD138"/>
  <c r="AM137"/>
  <c r="AM160" s="1"/>
  <c r="AI3" i="13" s="1"/>
  <c r="AI137" i="1"/>
  <c r="AI160" s="1"/>
  <c r="AE3" i="13" s="1"/>
  <c r="AG137" i="1"/>
  <c r="CD136"/>
  <c r="CD135"/>
  <c r="CD134"/>
  <c r="CD133"/>
  <c r="CD132"/>
  <c r="CD131"/>
  <c r="CD130"/>
  <c r="CD129"/>
  <c r="CD128"/>
  <c r="CD127"/>
  <c r="CD126"/>
  <c r="CD125"/>
  <c r="CD124"/>
  <c r="CD123"/>
  <c r="CD122"/>
  <c r="CD121"/>
  <c r="CD120"/>
  <c r="CD119"/>
  <c r="CD118"/>
  <c r="CD117"/>
  <c r="CD116"/>
  <c r="CD115"/>
  <c r="CD114"/>
  <c r="CD113"/>
  <c r="CD112"/>
  <c r="CD111"/>
  <c r="CD110"/>
  <c r="CD109"/>
  <c r="CD108"/>
  <c r="CD107"/>
  <c r="CD106"/>
  <c r="CD105"/>
  <c r="CD104"/>
  <c r="CD103"/>
  <c r="CD102"/>
  <c r="CD101"/>
  <c r="CD100"/>
  <c r="CD99"/>
  <c r="CD98"/>
  <c r="CD97"/>
  <c r="CD96"/>
  <c r="CD95"/>
  <c r="CD94"/>
  <c r="CD93"/>
  <c r="CD92"/>
  <c r="CD91"/>
  <c r="CD90"/>
  <c r="CD89"/>
  <c r="CD88"/>
  <c r="CD87"/>
  <c r="CD86"/>
  <c r="CD85"/>
  <c r="CD84"/>
  <c r="CD83"/>
  <c r="CD82"/>
  <c r="CD81"/>
  <c r="CC80"/>
  <c r="CB80"/>
  <c r="CA80"/>
  <c r="BX80"/>
  <c r="BT2" i="13" s="1"/>
  <c r="BW80" i="1"/>
  <c r="BS2" i="13" s="1"/>
  <c r="BV80" i="1"/>
  <c r="BR2" i="13" s="1"/>
  <c r="BU80" i="1"/>
  <c r="BQ2" i="13" s="1"/>
  <c r="BT80" i="1"/>
  <c r="BP2" i="13" s="1"/>
  <c r="BS80" i="1"/>
  <c r="BO2" i="13" s="1"/>
  <c r="BR80" i="1"/>
  <c r="BN2" i="13" s="1"/>
  <c r="BQ80" i="1"/>
  <c r="BM2" i="13" s="1"/>
  <c r="BP80" i="1"/>
  <c r="BL2" i="13" s="1"/>
  <c r="BO80" i="1"/>
  <c r="BK2" i="13" s="1"/>
  <c r="BN80" i="1"/>
  <c r="BJ2" i="13" s="1"/>
  <c r="BM80" i="1"/>
  <c r="BI2" i="13" s="1"/>
  <c r="BK80" i="1"/>
  <c r="BG2" i="13" s="1"/>
  <c r="BJ80" i="1"/>
  <c r="BF2" i="13" s="1"/>
  <c r="BI80" i="1"/>
  <c r="BE2" i="13" s="1"/>
  <c r="BH80" i="1"/>
  <c r="BD2" i="13" s="1"/>
  <c r="BG80" i="1"/>
  <c r="BC2" i="13" s="1"/>
  <c r="BF80" i="1"/>
  <c r="BB2" i="13" s="1"/>
  <c r="BE80" i="1"/>
  <c r="BA2" i="13" s="1"/>
  <c r="BD80" i="1"/>
  <c r="AZ2" i="13" s="1"/>
  <c r="BC80" i="1"/>
  <c r="AY2" i="13" s="1"/>
  <c r="BB80" i="1"/>
  <c r="AX2" i="13" s="1"/>
  <c r="BA80" i="1"/>
  <c r="AW2" i="13" s="1"/>
  <c r="AZ80" i="1"/>
  <c r="AV2" i="13" s="1"/>
  <c r="AY80" i="1"/>
  <c r="AU2" i="13" s="1"/>
  <c r="AX80" i="1"/>
  <c r="AT2" i="13" s="1"/>
  <c r="AW80" i="1"/>
  <c r="AS2" i="13" s="1"/>
  <c r="AV80" i="1"/>
  <c r="AR2" i="13" s="1"/>
  <c r="AU80" i="1"/>
  <c r="AQ2" i="13" s="1"/>
  <c r="AT80" i="1"/>
  <c r="AP2" i="13" s="1"/>
  <c r="AS80" i="1"/>
  <c r="AO2" i="13" s="1"/>
  <c r="AR80" i="1"/>
  <c r="AN2" i="13" s="1"/>
  <c r="AQ80" i="1"/>
  <c r="AM2" i="13" s="1"/>
  <c r="AP80" i="1"/>
  <c r="AL2" i="13" s="1"/>
  <c r="AO80" i="1"/>
  <c r="AK2" i="13" s="1"/>
  <c r="AN80" i="1"/>
  <c r="AJ2" i="13" s="1"/>
  <c r="AL80" i="1"/>
  <c r="AH2" i="13" s="1"/>
  <c r="AK80" i="1"/>
  <c r="AG2" i="13" s="1"/>
  <c r="AJ80" i="1"/>
  <c r="AF2" i="13" s="1"/>
  <c r="AH80" i="1"/>
  <c r="AD2" i="13" s="1"/>
  <c r="AF80" i="1"/>
  <c r="AB2" i="13" s="1"/>
  <c r="AE80" i="1"/>
  <c r="AA2" i="13" s="1"/>
  <c r="AD80" i="1"/>
  <c r="Z2" i="13" s="1"/>
  <c r="AC80" i="1"/>
  <c r="Y2" i="13" s="1"/>
  <c r="AB80" i="1"/>
  <c r="X2" i="13" s="1"/>
  <c r="AA80" i="1"/>
  <c r="W2" i="13" s="1"/>
  <c r="Z80" i="1"/>
  <c r="V2" i="13" s="1"/>
  <c r="Y80" i="1"/>
  <c r="U2" i="13" s="1"/>
  <c r="X80" i="1"/>
  <c r="T2" i="13" s="1"/>
  <c r="W80" i="1"/>
  <c r="S2" i="13" s="1"/>
  <c r="V80" i="1"/>
  <c r="R2" i="13" s="1"/>
  <c r="U80" i="1"/>
  <c r="Q2" i="13" s="1"/>
  <c r="T80" i="1"/>
  <c r="P2" i="13" s="1"/>
  <c r="S80" i="1"/>
  <c r="O2" i="13" s="1"/>
  <c r="R80" i="1"/>
  <c r="N2" i="13" s="1"/>
  <c r="Q80" i="1"/>
  <c r="M2" i="13" s="1"/>
  <c r="P80" i="1"/>
  <c r="L2" i="13" s="1"/>
  <c r="O80" i="1"/>
  <c r="K2" i="13" s="1"/>
  <c r="N80" i="1"/>
  <c r="J2" i="13" s="1"/>
  <c r="M80" i="1"/>
  <c r="I2" i="13" s="1"/>
  <c r="L80" i="1"/>
  <c r="H2" i="13" s="1"/>
  <c r="K80" i="1"/>
  <c r="G2" i="13" s="1"/>
  <c r="J80" i="1"/>
  <c r="F2" i="13" s="1"/>
  <c r="I80" i="1"/>
  <c r="E2" i="13" s="1"/>
  <c r="H80" i="1"/>
  <c r="D2" i="13" s="1"/>
  <c r="G80" i="1"/>
  <c r="C2" i="13" s="1"/>
  <c r="F80" i="1"/>
  <c r="B2" i="13" s="1"/>
  <c r="E80" i="1"/>
  <c r="CD79"/>
  <c r="CD78"/>
  <c r="CD77"/>
  <c r="CD76"/>
  <c r="CD75"/>
  <c r="CD74"/>
  <c r="CD73"/>
  <c r="CD72"/>
  <c r="CD71"/>
  <c r="CD70"/>
  <c r="CD69"/>
  <c r="CD68"/>
  <c r="CD67"/>
  <c r="AM66"/>
  <c r="AM80" s="1"/>
  <c r="AI2" i="13" s="1"/>
  <c r="AI66" i="1"/>
  <c r="AI80" s="1"/>
  <c r="AE2" i="13" s="1"/>
  <c r="AG66" i="1"/>
  <c r="AG80" s="1"/>
  <c r="CD65"/>
  <c r="CD64"/>
  <c r="CD63"/>
  <c r="CD62"/>
  <c r="CD61"/>
  <c r="CD60"/>
  <c r="CD59"/>
  <c r="CD58"/>
  <c r="CD57"/>
  <c r="CD56"/>
  <c r="CD55"/>
  <c r="CD54"/>
  <c r="CD53"/>
  <c r="CD52"/>
  <c r="CD51"/>
  <c r="CD50"/>
  <c r="CD49"/>
  <c r="CD48"/>
  <c r="CD47"/>
  <c r="CD46"/>
  <c r="CD45"/>
  <c r="CD44"/>
  <c r="CD43"/>
  <c r="CD42"/>
  <c r="CD41"/>
  <c r="CD40"/>
  <c r="CD39"/>
  <c r="CD38"/>
  <c r="CD37"/>
  <c r="CD36"/>
  <c r="CD35"/>
  <c r="CD34"/>
  <c r="CD33"/>
  <c r="CD32"/>
  <c r="CD31"/>
  <c r="CD30"/>
  <c r="CD29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CD11"/>
  <c r="CD10"/>
  <c r="CD9"/>
  <c r="CD8"/>
  <c r="CD7"/>
  <c r="CD6"/>
  <c r="CD5"/>
  <c r="CD4"/>
  <c r="CD3"/>
  <c r="CD2"/>
  <c r="A6" i="33" l="1"/>
  <c r="C7"/>
  <c r="C11"/>
  <c r="C14"/>
  <c r="C47"/>
  <c r="C10"/>
  <c r="C13"/>
  <c r="C43"/>
  <c r="C45"/>
  <c r="C39"/>
  <c r="BY911" i="1"/>
  <c r="BZ911"/>
  <c r="G843"/>
  <c r="C13" i="13" s="1"/>
  <c r="C15" s="1"/>
  <c r="I843" i="1"/>
  <c r="E13" i="13" s="1"/>
  <c r="E15" s="1"/>
  <c r="K843" i="1"/>
  <c r="G13" i="13" s="1"/>
  <c r="G15" s="1"/>
  <c r="M843" i="1"/>
  <c r="I13" i="13" s="1"/>
  <c r="I14" s="1"/>
  <c r="B11" i="33" s="1"/>
  <c r="O843" i="1"/>
  <c r="K13" i="13" s="1"/>
  <c r="K15" s="1"/>
  <c r="Q843" i="1"/>
  <c r="M13" i="13" s="1"/>
  <c r="M14" s="1"/>
  <c r="B17" i="33" s="1"/>
  <c r="S843" i="1"/>
  <c r="O13" i="13" s="1"/>
  <c r="O15" s="1"/>
  <c r="U843" i="1"/>
  <c r="Q13" i="13" s="1"/>
  <c r="Q15" s="1"/>
  <c r="W843" i="1"/>
  <c r="S13" i="13" s="1"/>
  <c r="S15" s="1"/>
  <c r="Y843" i="1"/>
  <c r="U13" i="13" s="1"/>
  <c r="U15" s="1"/>
  <c r="AA843" i="1"/>
  <c r="W13" i="13" s="1"/>
  <c r="W15" s="1"/>
  <c r="AC843" i="1"/>
  <c r="Y13" i="13" s="1"/>
  <c r="Y14" s="1"/>
  <c r="B31" i="33" s="1"/>
  <c r="AE843" i="1"/>
  <c r="AA13" i="13" s="1"/>
  <c r="AA15" s="1"/>
  <c r="AG843" i="1"/>
  <c r="AC13" i="13" s="1"/>
  <c r="AI843" i="1"/>
  <c r="AE13" i="13" s="1"/>
  <c r="AE15" s="1"/>
  <c r="AK843" i="1"/>
  <c r="AG13" i="13" s="1"/>
  <c r="AG15" s="1"/>
  <c r="AM843" i="1"/>
  <c r="AI13" i="13" s="1"/>
  <c r="AO843" i="1"/>
  <c r="AK13" i="13" s="1"/>
  <c r="AQ843" i="1"/>
  <c r="AM13" i="13" s="1"/>
  <c r="AM15" s="1"/>
  <c r="AS843" i="1"/>
  <c r="AO13" i="13" s="1"/>
  <c r="AO14" s="1"/>
  <c r="D18" i="33" s="1"/>
  <c r="AU843" i="1"/>
  <c r="AQ13" i="13" s="1"/>
  <c r="AQ15" s="1"/>
  <c r="AW843" i="1"/>
  <c r="AS13" i="13" s="1"/>
  <c r="AS14" s="1"/>
  <c r="D23" i="33" s="1"/>
  <c r="AY843" i="1"/>
  <c r="AU13" i="13" s="1"/>
  <c r="AU15" s="1"/>
  <c r="BA843" i="1"/>
  <c r="AW13" i="13" s="1"/>
  <c r="AW15" s="1"/>
  <c r="BC843" i="1"/>
  <c r="AY13" i="13" s="1"/>
  <c r="AY15" s="1"/>
  <c r="BE843" i="1"/>
  <c r="BA13" i="13" s="1"/>
  <c r="BA15" s="1"/>
  <c r="BG843" i="1"/>
  <c r="BC13" i="13" s="1"/>
  <c r="BC15" s="1"/>
  <c r="BI843" i="1"/>
  <c r="BE13" i="13" s="1"/>
  <c r="BE14" s="1"/>
  <c r="D35" i="33" s="1"/>
  <c r="BK843" i="1"/>
  <c r="BG13" i="13" s="1"/>
  <c r="BG15" s="1"/>
  <c r="BN843" i="1"/>
  <c r="BJ13" i="13" s="1"/>
  <c r="BJ14" s="1"/>
  <c r="D43" i="33" s="1"/>
  <c r="BP843" i="1"/>
  <c r="BL13" i="13" s="1"/>
  <c r="BL15" s="1"/>
  <c r="BR843" i="1"/>
  <c r="BN13" i="13" s="1"/>
  <c r="BN15" s="1"/>
  <c r="BT843" i="1"/>
  <c r="BP13" i="13" s="1"/>
  <c r="BP15" s="1"/>
  <c r="BV843" i="1"/>
  <c r="BR13" i="13" s="1"/>
  <c r="BR15" s="1"/>
  <c r="BX843" i="1"/>
  <c r="BT13" i="13" s="1"/>
  <c r="BT15" s="1"/>
  <c r="F843" i="1"/>
  <c r="B13" i="13" s="1"/>
  <c r="B14" s="1"/>
  <c r="H843" i="1"/>
  <c r="D13" i="13" s="1"/>
  <c r="D15" s="1"/>
  <c r="J843" i="1"/>
  <c r="F13" i="13" s="1"/>
  <c r="F14" s="1"/>
  <c r="L843" i="1"/>
  <c r="H13" i="13" s="1"/>
  <c r="H15" s="1"/>
  <c r="N843" i="1"/>
  <c r="J13" i="13" s="1"/>
  <c r="J14" s="1"/>
  <c r="B8" i="33" s="1"/>
  <c r="P843" i="1"/>
  <c r="L13" i="13" s="1"/>
  <c r="L15" s="1"/>
  <c r="R843" i="1"/>
  <c r="N13" i="13" s="1"/>
  <c r="N14" s="1"/>
  <c r="B18" i="33" s="1"/>
  <c r="T843" i="1"/>
  <c r="P13" i="13" s="1"/>
  <c r="P15" s="1"/>
  <c r="V843" i="1"/>
  <c r="R13" i="13" s="1"/>
  <c r="R14" s="1"/>
  <c r="B23" i="33" s="1"/>
  <c r="X843" i="1"/>
  <c r="T13" i="13" s="1"/>
  <c r="T15" s="1"/>
  <c r="Z843" i="1"/>
  <c r="V13" i="13" s="1"/>
  <c r="V14" s="1"/>
  <c r="B27" i="33" s="1"/>
  <c r="AB843" i="1"/>
  <c r="X13" i="13" s="1"/>
  <c r="X15" s="1"/>
  <c r="AD843" i="1"/>
  <c r="Z13" i="13" s="1"/>
  <c r="Z14" s="1"/>
  <c r="B32" i="33" s="1"/>
  <c r="AF843" i="1"/>
  <c r="AB13" i="13" s="1"/>
  <c r="AB15" s="1"/>
  <c r="AH843" i="1"/>
  <c r="AD13" i="13" s="1"/>
  <c r="AD14" s="1"/>
  <c r="D7" i="33" s="1"/>
  <c r="AJ843" i="1"/>
  <c r="AF13" i="13" s="1"/>
  <c r="AF15" s="1"/>
  <c r="AL843" i="1"/>
  <c r="AH13" i="13" s="1"/>
  <c r="AH14" s="1"/>
  <c r="D11" i="33" s="1"/>
  <c r="AN843" i="1"/>
  <c r="AJ13" i="13" s="1"/>
  <c r="AJ15" s="1"/>
  <c r="AP843" i="1"/>
  <c r="AL13" i="13" s="1"/>
  <c r="AL14" s="1"/>
  <c r="D38" i="33" s="1"/>
  <c r="AR843" i="1"/>
  <c r="AN13" i="13" s="1"/>
  <c r="AN15" s="1"/>
  <c r="AT843" i="1"/>
  <c r="AP13" i="13" s="1"/>
  <c r="AP14" s="1"/>
  <c r="D19" i="33" s="1"/>
  <c r="AV843" i="1"/>
  <c r="AR13" i="13" s="1"/>
  <c r="AR15" s="1"/>
  <c r="AX843" i="1"/>
  <c r="AT13" i="13" s="1"/>
  <c r="AT14" s="1"/>
  <c r="D24" i="33" s="1"/>
  <c r="AZ843" i="1"/>
  <c r="AV13" i="13" s="1"/>
  <c r="AV15" s="1"/>
  <c r="BB843" i="1"/>
  <c r="AX13" i="13" s="1"/>
  <c r="AX14" s="1"/>
  <c r="D29" i="33" s="1"/>
  <c r="BD843" i="1"/>
  <c r="AZ13" i="13" s="1"/>
  <c r="AZ15" s="1"/>
  <c r="BF843" i="1"/>
  <c r="BB13" i="13" s="1"/>
  <c r="BB14" s="1"/>
  <c r="D34" i="33" s="1"/>
  <c r="BH843" i="1"/>
  <c r="BD13" i="13" s="1"/>
  <c r="BD15" s="1"/>
  <c r="BJ843" i="1"/>
  <c r="BF13" i="13" s="1"/>
  <c r="BF14" s="1"/>
  <c r="D51" i="33" s="1"/>
  <c r="BM843" i="1"/>
  <c r="BI13" i="13" s="1"/>
  <c r="BI15" s="1"/>
  <c r="BO843" i="1"/>
  <c r="BK13" i="13" s="1"/>
  <c r="BK14" s="1"/>
  <c r="D44" i="33" s="1"/>
  <c r="BQ843" i="1"/>
  <c r="BM13" i="13" s="1"/>
  <c r="BM15" s="1"/>
  <c r="BS843" i="1"/>
  <c r="BO13" i="13" s="1"/>
  <c r="BO14" s="1"/>
  <c r="D49" i="33" s="1"/>
  <c r="BU843" i="1"/>
  <c r="BQ13" i="13" s="1"/>
  <c r="BQ15" s="1"/>
  <c r="BW843" i="1"/>
  <c r="BS13" i="13" s="1"/>
  <c r="BS14" s="1"/>
  <c r="D53" i="33" s="1"/>
  <c r="D4" i="14"/>
  <c r="E12" i="32"/>
  <c r="E13" s="1"/>
  <c r="E14" s="1"/>
  <c r="E15" s="1"/>
  <c r="E16" s="1"/>
  <c r="E17" s="1"/>
  <c r="A4" i="33"/>
  <c r="C6"/>
  <c r="A8"/>
  <c r="C9"/>
  <c r="A11"/>
  <c r="A13"/>
  <c r="A14"/>
  <c r="C15"/>
  <c r="C17"/>
  <c r="C18"/>
  <c r="C19"/>
  <c r="C20"/>
  <c r="C22"/>
  <c r="C23"/>
  <c r="C24"/>
  <c r="C25"/>
  <c r="C26"/>
  <c r="C27"/>
  <c r="C29"/>
  <c r="C30"/>
  <c r="C31"/>
  <c r="C32"/>
  <c r="C33"/>
  <c r="C34"/>
  <c r="C38"/>
  <c r="C40"/>
  <c r="C42"/>
  <c r="C44"/>
  <c r="C46"/>
  <c r="C49"/>
  <c r="C51"/>
  <c r="C53"/>
  <c r="C8"/>
  <c r="A17"/>
  <c r="A18"/>
  <c r="A19"/>
  <c r="A20"/>
  <c r="A22"/>
  <c r="A23"/>
  <c r="A24"/>
  <c r="A25"/>
  <c r="A26"/>
  <c r="A27"/>
  <c r="A29"/>
  <c r="A30"/>
  <c r="A31"/>
  <c r="A32"/>
  <c r="A33"/>
  <c r="A34"/>
  <c r="C35"/>
  <c r="C37"/>
  <c r="C48"/>
  <c r="C50"/>
  <c r="C52"/>
  <c r="CD791" i="1"/>
  <c r="AM801"/>
  <c r="AI11" i="13" s="1"/>
  <c r="CD647" i="1"/>
  <c r="CD511"/>
  <c r="CD785"/>
  <c r="CD137"/>
  <c r="CD246"/>
  <c r="CD899"/>
  <c r="AC2" i="13"/>
  <c r="BZ80" i="1"/>
  <c r="BV2" i="13" s="1"/>
  <c r="AC4"/>
  <c r="BZ270" i="1"/>
  <c r="BV4" i="13" s="1"/>
  <c r="AC5"/>
  <c r="BZ376" i="1"/>
  <c r="BV5" i="13" s="1"/>
  <c r="AC9"/>
  <c r="BZ667" i="1"/>
  <c r="BV9" i="13" s="1"/>
  <c r="AC10"/>
  <c r="BZ737" i="1"/>
  <c r="BV10" i="13" s="1"/>
  <c r="AC6"/>
  <c r="BZ453" i="1"/>
  <c r="BV6" i="13" s="1"/>
  <c r="AC8"/>
  <c r="BZ585" i="1"/>
  <c r="BV8" i="13" s="1"/>
  <c r="AO15"/>
  <c r="CD432" i="1"/>
  <c r="BY453"/>
  <c r="BU6" i="13" s="1"/>
  <c r="AG522" i="1"/>
  <c r="CD564"/>
  <c r="BY585"/>
  <c r="BU8" i="13" s="1"/>
  <c r="BY667" i="1"/>
  <c r="BU9" i="13" s="1"/>
  <c r="CD720" i="1"/>
  <c r="BY737"/>
  <c r="BU10" i="13" s="1"/>
  <c r="BY801" i="1"/>
  <c r="BU11" i="13" s="1"/>
  <c r="J15"/>
  <c r="BY160" i="1"/>
  <c r="BU3" i="13" s="1"/>
  <c r="BY270" i="1"/>
  <c r="BU4" i="13" s="1"/>
  <c r="CD363" i="1"/>
  <c r="BY376"/>
  <c r="BU5" i="13" s="1"/>
  <c r="AG801" i="1"/>
  <c r="AO801"/>
  <c r="AK11" i="13" s="1"/>
  <c r="BY827" i="1"/>
  <c r="BU12" i="13" s="1"/>
  <c r="CD66" i="1"/>
  <c r="AG160"/>
  <c r="BZ827"/>
  <c r="BV12" i="13" s="1"/>
  <c r="BY80" i="1"/>
  <c r="BU2" i="13" s="1"/>
  <c r="BY522" i="1"/>
  <c r="BU7" i="13" s="1"/>
  <c r="AU14" l="1"/>
  <c r="D25" i="33" s="1"/>
  <c r="BI14" i="13"/>
  <c r="AN14"/>
  <c r="D17" i="33" s="1"/>
  <c r="H14" i="13"/>
  <c r="B6" i="33" s="1"/>
  <c r="G14" i="13"/>
  <c r="B4" i="33" s="1"/>
  <c r="BE15" i="13"/>
  <c r="Q14"/>
  <c r="B22" i="33" s="1"/>
  <c r="BD14" i="13"/>
  <c r="D47" i="33" s="1"/>
  <c r="X14" i="13"/>
  <c r="B30" i="33" s="1"/>
  <c r="BL14" i="13"/>
  <c r="D45" i="33" s="1"/>
  <c r="W14" i="13"/>
  <c r="B29" i="33" s="1"/>
  <c r="B28" s="1"/>
  <c r="AP15" i="13"/>
  <c r="BN14"/>
  <c r="D48" i="33" s="1"/>
  <c r="AW14" i="13"/>
  <c r="D27" i="33" s="1"/>
  <c r="Y15" i="13"/>
  <c r="I15"/>
  <c r="AK15"/>
  <c r="BF15"/>
  <c r="Z15"/>
  <c r="BR14"/>
  <c r="D52" i="33" s="1"/>
  <c r="BJ15" i="13"/>
  <c r="BA14"/>
  <c r="D33" i="33" s="1"/>
  <c r="AS15" i="13"/>
  <c r="AG14"/>
  <c r="D10" i="33" s="1"/>
  <c r="U14" i="13"/>
  <c r="B26" i="33" s="1"/>
  <c r="M15" i="13"/>
  <c r="E14"/>
  <c r="BM14"/>
  <c r="D46" i="33" s="1"/>
  <c r="AV14" i="13"/>
  <c r="D26" i="33" s="1"/>
  <c r="AF14" i="13"/>
  <c r="D9" i="33" s="1"/>
  <c r="P14" i="13"/>
  <c r="B20" i="33" s="1"/>
  <c r="BT14" i="13"/>
  <c r="BC14"/>
  <c r="D31" i="33" s="1"/>
  <c r="AM14" i="13"/>
  <c r="D15" i="33" s="1"/>
  <c r="O14" i="13"/>
  <c r="B19" i="33" s="1"/>
  <c r="B16" s="1"/>
  <c r="AI15" i="13"/>
  <c r="BQ14"/>
  <c r="D50" i="33" s="1"/>
  <c r="D42"/>
  <c r="AZ14" i="13"/>
  <c r="D32" i="33" s="1"/>
  <c r="AR14" i="13"/>
  <c r="D22" i="33" s="1"/>
  <c r="AJ14" i="13"/>
  <c r="D14" i="33" s="1"/>
  <c r="AB14" i="13"/>
  <c r="B34" i="33" s="1"/>
  <c r="T14" i="13"/>
  <c r="B25" i="33" s="1"/>
  <c r="L14" i="13"/>
  <c r="B14" i="33" s="1"/>
  <c r="D14" i="13"/>
  <c r="BP14"/>
  <c r="D39" i="33" s="1"/>
  <c r="BG14" i="13"/>
  <c r="D40" i="33" s="1"/>
  <c r="AY14" i="13"/>
  <c r="D30" i="33" s="1"/>
  <c r="D28" s="1"/>
  <c r="AQ14" i="13"/>
  <c r="D20" i="33" s="1"/>
  <c r="AA14" i="13"/>
  <c r="B33" i="33" s="1"/>
  <c r="S14" i="13"/>
  <c r="B24" i="33" s="1"/>
  <c r="K14" i="13"/>
  <c r="B13" i="33" s="1"/>
  <c r="B12" s="1"/>
  <c r="C14" i="13"/>
  <c r="AE14"/>
  <c r="D8" i="33" s="1"/>
  <c r="BO15" i="13"/>
  <c r="AX15"/>
  <c r="AH15"/>
  <c r="R15"/>
  <c r="B15"/>
  <c r="BS15"/>
  <c r="BK15"/>
  <c r="BB15"/>
  <c r="AT15"/>
  <c r="AL15"/>
  <c r="AD15"/>
  <c r="V15"/>
  <c r="N15"/>
  <c r="F15"/>
  <c r="BY843" i="1"/>
  <c r="BU13" i="13" s="1"/>
  <c r="BU15" s="1"/>
  <c r="BZ843" i="1"/>
  <c r="BV13" i="13" s="1"/>
  <c r="E19" i="32"/>
  <c r="E20" s="1"/>
  <c r="E21" s="1"/>
  <c r="E22" s="1"/>
  <c r="E23" s="1"/>
  <c r="E24" s="1"/>
  <c r="E25" s="1"/>
  <c r="E26" s="1"/>
  <c r="E27" s="1"/>
  <c r="E28" s="1"/>
  <c r="E29" s="1"/>
  <c r="E30" s="1"/>
  <c r="E4" i="14"/>
  <c r="AI14" i="13"/>
  <c r="D13" i="33" s="1"/>
  <c r="B5"/>
  <c r="AC3" i="13"/>
  <c r="BZ160" i="1"/>
  <c r="BV3" i="13" s="1"/>
  <c r="AC11"/>
  <c r="BZ801" i="1"/>
  <c r="BV11" i="13" s="1"/>
  <c r="AC7"/>
  <c r="BZ522" i="1"/>
  <c r="BV7" i="13" s="1"/>
  <c r="AK14"/>
  <c r="D37" i="33" s="1"/>
  <c r="BU14" i="13"/>
  <c r="D16" i="33" l="1"/>
  <c r="D41"/>
  <c r="D36"/>
  <c r="D12"/>
  <c r="B21"/>
  <c r="B54" s="1"/>
  <c r="D21"/>
  <c r="F4" i="14"/>
  <c r="E32" i="32"/>
  <c r="E33" s="1"/>
  <c r="E34" s="1"/>
  <c r="AC14" i="13"/>
  <c r="D6" i="33" s="1"/>
  <c r="D5" s="1"/>
  <c r="AC15" i="13"/>
  <c r="BV15"/>
  <c r="BV14"/>
  <c r="D54" i="33" l="1"/>
  <c r="D56" s="1"/>
  <c r="G4" i="14"/>
  <c r="E36" i="32"/>
  <c r="E37" s="1"/>
  <c r="E38" s="1"/>
  <c r="E39" s="1"/>
  <c r="E40" s="1"/>
  <c r="D57" i="33" l="1"/>
  <c r="H4" i="14"/>
  <c r="E42" i="32"/>
  <c r="E43" s="1"/>
  <c r="E44" s="1"/>
  <c r="E45" s="1"/>
  <c r="E46" s="1"/>
  <c r="E48" l="1"/>
  <c r="E49" s="1"/>
  <c r="E50" s="1"/>
  <c r="E51" s="1"/>
  <c r="E52" s="1"/>
  <c r="I4" i="14"/>
  <c r="E54" i="32" l="1"/>
  <c r="E55" s="1"/>
  <c r="E56" s="1"/>
  <c r="E57" s="1"/>
  <c r="E58" s="1"/>
  <c r="E59" s="1"/>
  <c r="E60" s="1"/>
  <c r="E61" s="1"/>
  <c r="E62" s="1"/>
  <c r="J4" i="14"/>
  <c r="K4" l="1"/>
  <c r="E64" i="32"/>
  <c r="E65" s="1"/>
  <c r="E66" s="1"/>
  <c r="E67" s="1"/>
  <c r="E68" s="1"/>
  <c r="E69" s="1"/>
  <c r="L4" i="14" l="1"/>
  <c r="E71" i="32"/>
  <c r="E72" s="1"/>
  <c r="E73" s="1"/>
  <c r="E74" s="1"/>
  <c r="E75" s="1"/>
  <c r="E76" s="1"/>
  <c r="E77" s="1"/>
  <c r="E78" s="1"/>
  <c r="E79" s="1"/>
  <c r="E81" l="1"/>
  <c r="M4" i="14"/>
  <c r="E6" i="3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N4" i="14" l="1"/>
  <c r="E83" i="32"/>
  <c r="E43" i="3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D3" i="14"/>
  <c r="O4" l="1"/>
  <c r="E85" i="32"/>
  <c r="E86" s="1"/>
  <c r="E87" s="1"/>
  <c r="E3" i="14"/>
  <c r="E59" i="3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1" s="1"/>
  <c r="E112" s="1"/>
  <c r="E113" l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F3" i="14"/>
  <c r="E5" i="21" l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G3" i="14"/>
  <c r="E160" i="3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D2" i="14" l="1"/>
  <c r="D5" s="1"/>
  <c r="E38" i="2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H3" i="14"/>
  <c r="E190" i="3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" i="14" l="1"/>
  <c r="E5" s="1"/>
  <c r="E96" i="2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I3" i="14"/>
  <c r="E216" i="3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F2" i="14" l="1"/>
  <c r="F5" s="1"/>
  <c r="E142" i="2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J3" i="14"/>
  <c r="E232" i="31"/>
  <c r="E233" s="1"/>
  <c r="E234" s="1"/>
  <c r="E235" s="1"/>
  <c r="E236" s="1"/>
  <c r="E237" s="1"/>
  <c r="E238" s="1"/>
  <c r="E239" s="1"/>
  <c r="E240" s="1"/>
  <c r="E241" s="1"/>
  <c r="E242" s="1"/>
  <c r="E243" s="1"/>
  <c r="G2" i="14" l="1"/>
  <c r="G5" s="1"/>
  <c r="E201" i="2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K3" i="14"/>
  <c r="E245" i="31"/>
  <c r="E246" s="1"/>
  <c r="E247" s="1"/>
  <c r="E248" s="1"/>
  <c r="E249" s="1"/>
  <c r="H2" i="14" l="1"/>
  <c r="H5" s="1"/>
  <c r="E242" i="2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51" i="3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L3" i="14"/>
  <c r="I2" l="1"/>
  <c r="I5" s="1"/>
  <c r="E278" i="2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M3" i="14"/>
  <c r="E268" i="31"/>
  <c r="E269" s="1"/>
  <c r="E270" s="1"/>
  <c r="E271" s="1"/>
  <c r="E272" s="1"/>
  <c r="E273" s="1"/>
  <c r="E274" s="1"/>
  <c r="E275" s="1"/>
  <c r="E276" s="1"/>
  <c r="E277" s="1"/>
  <c r="E278" s="1"/>
  <c r="E279" s="1"/>
  <c r="J2" i="14" l="1"/>
  <c r="J5" s="1"/>
  <c r="E320" i="2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281" i="31"/>
  <c r="E282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N3" i="14"/>
  <c r="E387" i="21" l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K2" i="14"/>
  <c r="K5" s="1"/>
  <c r="L2" l="1"/>
  <c r="L5" s="1"/>
  <c r="E433" i="2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M2" i="14" l="1"/>
  <c r="M5" s="1"/>
  <c r="E482" i="21"/>
  <c r="E483" s="1"/>
  <c r="E484" s="1"/>
  <c r="E485" s="1"/>
  <c r="E486" s="1"/>
  <c r="E487" s="1"/>
  <c r="E488" s="1"/>
  <c r="E489" s="1"/>
  <c r="E490" s="1"/>
  <c r="E491" s="1"/>
  <c r="E492" s="1"/>
  <c r="E493" s="1"/>
  <c r="N2" i="14" l="1"/>
  <c r="N5" s="1"/>
  <c r="E495" i="21"/>
  <c r="E496" s="1"/>
  <c r="E497" s="1"/>
  <c r="E498" s="1"/>
  <c r="E499" s="1"/>
  <c r="E500" s="1"/>
  <c r="E501" s="1"/>
  <c r="E502" s="1"/>
  <c r="E503" s="1"/>
  <c r="E505" l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O2" i="14"/>
  <c r="O5" s="1"/>
</calcChain>
</file>

<file path=xl/comments1.xml><?xml version="1.0" encoding="utf-8"?>
<comments xmlns="http://schemas.openxmlformats.org/spreadsheetml/2006/main">
  <authors>
    <author>Autor</author>
  </authors>
  <commentList>
    <comment ref="BP174" authorId="0">
      <text>
        <r>
          <rPr>
            <b/>
            <sz val="8"/>
            <color indexed="81"/>
            <rFont val="Tahoma"/>
            <family val="2"/>
          </rPr>
          <t xml:space="preserve">0,54€ RESTANTS PAGATS AL DESEMBRE
</t>
        </r>
      </text>
    </comment>
    <comment ref="D299" authorId="0">
      <text>
        <r>
          <rPr>
            <sz val="8"/>
            <color indexed="81"/>
            <rFont val="Tahoma"/>
            <family val="2"/>
          </rPr>
          <t xml:space="preserve">ES VA PAGAR FACTURA DE LA LLENYA ANB ELS DINERS DEL BAR
</t>
        </r>
      </text>
    </comment>
    <comment ref="D459" authorId="0">
      <text>
        <r>
          <rPr>
            <sz val="8"/>
            <color indexed="81"/>
            <rFont val="Tahoma"/>
            <family val="2"/>
          </rPr>
          <t xml:space="preserve">DOMICILIAT A L'AMPA ERRÒNIAMENT. L'HAVIEN DE DOMICILIAR A L'ESCOLA. L'HE RETORNAT
</t>
        </r>
      </text>
    </comment>
    <comment ref="D627" authorId="0">
      <text>
        <r>
          <rPr>
            <sz val="8"/>
            <color indexed="81"/>
            <rFont val="Tahoma"/>
            <family val="2"/>
          </rPr>
          <t>FALTA FRA DESPESA 0,60€</t>
        </r>
      </text>
    </comment>
    <comment ref="D628" authorId="0">
      <text>
        <r>
          <rPr>
            <sz val="8"/>
            <color indexed="81"/>
            <rFont val="Tahoma"/>
            <family val="2"/>
          </rPr>
          <t>FALTA FRA DESPESA 0,60€</t>
        </r>
      </text>
    </comment>
    <comment ref="BO740" authorId="0">
      <text>
        <r>
          <rPr>
            <b/>
            <sz val="8"/>
            <color indexed="81"/>
            <rFont val="Tahoma"/>
            <family val="2"/>
          </rPr>
          <t>deuen 0,20€</t>
        </r>
      </text>
    </comment>
    <comment ref="C792" authorId="0">
      <text>
        <r>
          <rPr>
            <sz val="8"/>
            <color indexed="81"/>
            <rFont val="Tahoma"/>
            <family val="2"/>
          </rPr>
          <t xml:space="preserve">  -99,00€ EQUIP MÚSICA
  -47,00€ CANVI FESTA
-196,00€ LaGrEsK
  -50,00€ ESPÍGOL
  -66,88€ COMERCO
  -25,00€ ESPÍGOL</t>
        </r>
      </text>
    </comment>
    <comment ref="E844" authorId="0">
      <text>
        <r>
          <rPr>
            <b/>
            <sz val="8"/>
            <color indexed="81"/>
            <rFont val="Tahoma"/>
            <family val="2"/>
          </rPr>
          <t>FALTEN 30€</t>
        </r>
      </text>
    </comment>
    <comment ref="K844" authorId="0">
      <text>
        <r>
          <rPr>
            <b/>
            <sz val="8"/>
            <color indexed="81"/>
            <rFont val="Tahoma"/>
            <family val="2"/>
          </rPr>
          <t>FALTEN 30€. Ens la pagaran amb la liquidació.</t>
        </r>
      </text>
    </comment>
    <comment ref="E845" authorId="0">
      <text>
        <r>
          <rPr>
            <b/>
            <sz val="8"/>
            <color indexed="81"/>
            <rFont val="Tahoma"/>
            <family val="2"/>
          </rPr>
          <t>FALTAVEN 100€. EL PAPER QUE VA SIGNAR EN FERRON ERA DE 1.980€</t>
        </r>
      </text>
    </comment>
    <comment ref="CA845" authorId="0">
      <text>
        <r>
          <rPr>
            <b/>
            <sz val="8"/>
            <color indexed="81"/>
            <rFont val="Tahoma"/>
            <family val="2"/>
          </rPr>
          <t>FALTAVEN 100€. EL PAPER QUE VA SIGNAR EN FERRON ERA DE 1.980€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472" authorId="0">
      <text>
        <r>
          <rPr>
            <sz val="8"/>
            <color indexed="81"/>
            <rFont val="Tahoma"/>
            <family val="2"/>
          </rPr>
          <t xml:space="preserve">  -99,00€ EQUIP MÚSICA
  -47,00€ CANVI FESTA
-196,00€ LaGrEsK
  -75,00€ ESPÍGOL
  -66,88€ COMERCO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40" authorId="0">
      <text>
        <r>
          <rPr>
            <b/>
            <sz val="8"/>
            <color indexed="81"/>
            <rFont val="Tahoma"/>
            <family val="2"/>
          </rPr>
          <t xml:space="preserve">- 320€ tió de Nadal
- 83,59€ melindros xocolatada carnestoltes
- 242,38€ llibres aules St Jordi
- 110€ gegantó
- 213,10€ beques colònies
- 140€ regal 6è
</t>
        </r>
      </text>
    </comment>
  </commentList>
</comments>
</file>

<file path=xl/sharedStrings.xml><?xml version="1.0" encoding="utf-8"?>
<sst xmlns="http://schemas.openxmlformats.org/spreadsheetml/2006/main" count="4329" uniqueCount="772">
  <si>
    <t>total €</t>
  </si>
  <si>
    <t>VARIOS GASTOS CORREO DEV</t>
  </si>
  <si>
    <t>IMPUESTO SOBRE COMISION IVA S/COMIS. DEV.</t>
  </si>
  <si>
    <t>COMISIONES GASTOS GEST. DEV.</t>
  </si>
  <si>
    <t>IMPAGADO LETRAS DEVOLUCION RECIBO</t>
  </si>
  <si>
    <t>ADEUDO RECIBO VOLUNTARIS PER ARENYS DE MUNT</t>
  </si>
  <si>
    <t>REINTEGRO</t>
  </si>
  <si>
    <t>TELEFONOS SIMYO-KPN SPAIN SL. PAGO DOMICILIADO</t>
  </si>
  <si>
    <t>IMPUESTO SOBRE COMISION .</t>
  </si>
  <si>
    <t>REMESA RECIBOS AMPA SOBIRANS</t>
  </si>
  <si>
    <t>TRANSFERENCIA A ESCOLA SOBIRANS</t>
  </si>
  <si>
    <t>ADEUDO RECIBO FEDERACIO ASSOCIACIO DE PARES D'ALUMNES</t>
  </si>
  <si>
    <t>INTERESES Y/O COMISIONES</t>
  </si>
  <si>
    <t>SEGUROS SOCIALES REGIMEN GENERAL</t>
  </si>
  <si>
    <t>IMPUESTOS</t>
  </si>
  <si>
    <t>0081-5357-32-0001009005</t>
  </si>
  <si>
    <t>NOMINA A AINA ROURA CAMPASOL</t>
  </si>
  <si>
    <t>COMISSIÓ</t>
  </si>
  <si>
    <t>COMISSIÓ GASTOS GEST. DEV.</t>
  </si>
  <si>
    <t>CÀRREC REBUT MARIA PUJADAS MAJO</t>
  </si>
  <si>
    <t>TRANSFERÈNCIA A CANET DE MAR SPORT SL</t>
  </si>
  <si>
    <t>IMPOST SOBRE COMISSIÓ</t>
  </si>
  <si>
    <t>XTERE</t>
  </si>
  <si>
    <t>BS</t>
  </si>
  <si>
    <t>FRA.</t>
  </si>
  <si>
    <t>FALTA</t>
  </si>
  <si>
    <t>NADAL</t>
  </si>
  <si>
    <t>CASTANYADA</t>
  </si>
  <si>
    <t>GESTORIA</t>
  </si>
  <si>
    <t>IMPAGATS</t>
  </si>
  <si>
    <t>arenys.org</t>
  </si>
  <si>
    <t>DESPESES</t>
  </si>
  <si>
    <t>CONCEPTE</t>
  </si>
  <si>
    <t>SUBVENCIONS</t>
  </si>
  <si>
    <t>QUOTES AMPA</t>
  </si>
  <si>
    <t>EQUIPAMENT TÈXTIL</t>
  </si>
  <si>
    <t>DESPESES BANCÀRIES</t>
  </si>
  <si>
    <t>NÒMINA A TERESA VILLALMANZO ARGEMÍ</t>
  </si>
  <si>
    <t>NÒMINA A ROSER COLOMER HERNÁNDEZ</t>
  </si>
  <si>
    <t>NÒMINA A AINA ROURA CAMPASOL</t>
  </si>
  <si>
    <t>NÒMINA A XAVIER VÁZQUEZ ALCARAZ</t>
  </si>
  <si>
    <t>LUDOTECA</t>
  </si>
  <si>
    <t>BOC'N ROLL</t>
  </si>
  <si>
    <t>IMPOSTOS</t>
  </si>
  <si>
    <t>TELÈFON</t>
  </si>
  <si>
    <t>DATA</t>
  </si>
  <si>
    <t>CÀRREC REBUT FAPAC</t>
  </si>
  <si>
    <t>CÀRREC REBUT VOLUNTARIS PER ARENYS DE MUNT</t>
  </si>
  <si>
    <t>COMISSIÓ DE MANTENIMENT</t>
  </si>
  <si>
    <t>RETIRADA X INGRESSAR BS MIREIA</t>
  </si>
  <si>
    <t>EXTRAESC. INFANTILS</t>
  </si>
  <si>
    <t>EXTRAESC. ADULTS</t>
  </si>
  <si>
    <t>ACOLLIDA MATINAL</t>
  </si>
  <si>
    <t>LLIBRES TEXT</t>
  </si>
  <si>
    <t>CASAL NADAL</t>
  </si>
  <si>
    <t>CASAL S. BLANCA</t>
  </si>
  <si>
    <t>SANT JORDI</t>
  </si>
  <si>
    <t>DVD NADAL</t>
  </si>
  <si>
    <t>COMIS. TRANSF.</t>
  </si>
  <si>
    <t>COMIS. REBUTS</t>
  </si>
  <si>
    <t>COMIS. CORREU</t>
  </si>
  <si>
    <t>COMIS. MANT.</t>
  </si>
  <si>
    <t>PISCINA CANET</t>
  </si>
  <si>
    <t>VOLUNT. AdMunt</t>
  </si>
  <si>
    <t>MAT. OFICINA</t>
  </si>
  <si>
    <t>TOTAL INGRESSOS</t>
  </si>
  <si>
    <t>TOTAL DESPESES</t>
  </si>
  <si>
    <t>CASH FLOW BS</t>
  </si>
  <si>
    <t>CASH FLOW CAIX. TERESA</t>
  </si>
  <si>
    <t>CASH FLOW CAIX. ROSER</t>
  </si>
  <si>
    <t>PAGAMENT IMPAGAT JAUME FURRIOLS MORENO</t>
  </si>
  <si>
    <t>ENTITAT</t>
  </si>
  <si>
    <t>MOVIMENTS</t>
  </si>
  <si>
    <t>SALDO</t>
  </si>
  <si>
    <t>INVERSIÓ ESCOLA</t>
  </si>
  <si>
    <t>FESTES</t>
  </si>
  <si>
    <t>SUBVENC. DIPUTACIÓ DE BARCELONA</t>
  </si>
  <si>
    <t>SUBVENC. AJUNTAMENT</t>
  </si>
  <si>
    <t>SUBVENC. ACOLLIDA</t>
  </si>
  <si>
    <t>SUBVENC. EXTRAESCOLARS</t>
  </si>
  <si>
    <t>SUBVENC. ESCOLES OBERTES</t>
  </si>
  <si>
    <t>CASALS</t>
  </si>
  <si>
    <t>CASAL SETEMBRE</t>
  </si>
  <si>
    <t>CASAL JUNY</t>
  </si>
  <si>
    <t>COMPROVACIÓ IMPUTACIÓ CORRECTA</t>
  </si>
  <si>
    <t>B</t>
  </si>
  <si>
    <t>CARNAVAL</t>
  </si>
  <si>
    <t>MAT. EXTRAESC.</t>
  </si>
  <si>
    <t>TAXES</t>
  </si>
  <si>
    <t>MAT. LUDOTECA</t>
  </si>
  <si>
    <t>BIBLIO SOBRE RODES</t>
  </si>
  <si>
    <t>NÒMINES EXTRAESC. ADULTS</t>
  </si>
  <si>
    <t>NÒMINES ACOLL LUDOT</t>
  </si>
  <si>
    <t>NÒMINES TEI</t>
  </si>
  <si>
    <t>NÒMINES EXTRAESC. INFANTILS</t>
  </si>
  <si>
    <t>QUOTA FAPAC</t>
  </si>
  <si>
    <t>INGRESSOS</t>
  </si>
  <si>
    <t>BOC'N ROLLS</t>
  </si>
  <si>
    <t>Juny 2011</t>
  </si>
  <si>
    <t xml:space="preserve">FINAL DE CURS </t>
  </si>
  <si>
    <t>RENTING FOTOC.</t>
  </si>
  <si>
    <t>FINAL DE CURS</t>
  </si>
  <si>
    <t>ALTRES INVERSIÓ ESCOLA</t>
  </si>
  <si>
    <t>SS IMPOSTOS ACOLL LUDOT</t>
  </si>
  <si>
    <t>SS IMPOSTOS TEI</t>
  </si>
  <si>
    <t>IMPOSTOS SOBRE COMISSIÓ</t>
  </si>
  <si>
    <t>SS IMPOSTOS EXTRAESC. INFANT.</t>
  </si>
  <si>
    <t>SS IMPOSTOS EXTRAESC. ADULTS</t>
  </si>
  <si>
    <t>ACTIVITATS EXTRAESCOLARS</t>
  </si>
  <si>
    <t>NÒMINES EXTRAESC. INFANT.</t>
  </si>
  <si>
    <t>COMISSIÓ DE TRANSF.</t>
  </si>
  <si>
    <t>REMESA REBUTS AMPA SOBIRANS</t>
  </si>
  <si>
    <t>NÒMINA A GLÒRIA SÁNCHEZ VALDIVIESO</t>
  </si>
  <si>
    <t>NÒMINA A CARLES ALONSO DOMÈNECH</t>
  </si>
  <si>
    <t>TRANSFERENCIA A CANET DE MAR SPORT SL</t>
  </si>
  <si>
    <t>NÒMINA A LISA JOANN CHRYSTIE</t>
  </si>
  <si>
    <t>TRANSFERENCIA ISABEL GUELL COMAS</t>
  </si>
  <si>
    <t>Juliol 2011</t>
  </si>
  <si>
    <t>Agost 2011</t>
  </si>
  <si>
    <t>INGRESO EFECTIVO 218 QUOTES AMPA</t>
  </si>
  <si>
    <t>INGRESO EFECTIVO 26 CALENDARIS</t>
  </si>
  <si>
    <t>INGRESO EFECTIVO 7 BOCK'N ROL</t>
  </si>
  <si>
    <t>INGRESO EFECTIVO CANVI</t>
  </si>
  <si>
    <t>TRANSFERENCIA A IMPREMTA GRAUPERA</t>
  </si>
  <si>
    <t>COMISSIONS</t>
  </si>
  <si>
    <t>IMPOST SOBRE COMISSIO</t>
  </si>
  <si>
    <t>TRANSFERENCIA A cleverbridge AG</t>
  </si>
  <si>
    <t>IMPAGAT LLETRES DEVOLUCION RECIBO</t>
  </si>
  <si>
    <t>COMISSIONS GASTOS GEST. DEV.</t>
  </si>
  <si>
    <t>IMPOST SOBRE COMISSIO IVA S/COMIS. DEV.</t>
  </si>
  <si>
    <t>DIVERSOS GASTOS CORREO DEV</t>
  </si>
  <si>
    <t>IMPOST SOBRE COMISSIO .</t>
  </si>
  <si>
    <t>ADEUDO RECIBO GUILLEM ROCA COLOMER</t>
  </si>
  <si>
    <t>NOMINA A TERESA VILLALMANZO ARGEMÍ</t>
  </si>
  <si>
    <t>NOMINA A ROSER COLOMER HERNÁNDEZ</t>
  </si>
  <si>
    <t>INGRESO EFECTIVO JAUME FURRIOLS MORENO - ACOLLIDA MATINAL I LUDOTECA</t>
  </si>
  <si>
    <t>Setembre 2011</t>
  </si>
  <si>
    <t>COMISIONES</t>
  </si>
  <si>
    <t>INGRESO EFECTIVO JÚLIA BRAZ ARELLANO - ACOLLIDA MATINAL I LUDOTECA</t>
  </si>
  <si>
    <t>INGRESO EFECTIVO ANGELICA I CAROLINA GOMEZ BATUKA MES DE JUNY 2011</t>
  </si>
  <si>
    <t>INGRESO EFECTIVO ANDREA RODRIGUEZ GUTIERREZ - PATINATGE</t>
  </si>
  <si>
    <t>INGRESO EFECTIVO MARIANA JIMENEZ ESTENISLAO - ACOLLIDA MATINAL</t>
  </si>
  <si>
    <t>TRANSFERENCIA A RKER (PEREZ PEREZ THOR)</t>
  </si>
  <si>
    <t>INGRESO EFECTIVO NABIL LAAMARNA RODRIGUEZ - LUDOTECA</t>
  </si>
  <si>
    <t>NOMINA A GLÒRIA SÁNCHEZ VALDIVIESO</t>
  </si>
  <si>
    <t>NOMINA A SAMANTA PELÁEZ POMARES</t>
  </si>
  <si>
    <t>NOMINA A XAVIER VÁZQUEZ ALCARAZ</t>
  </si>
  <si>
    <t>NOMINA A CARLES ALONSO DOMÈNECH</t>
  </si>
  <si>
    <t>NOMINA A LISA JOANN CHRYSTIE</t>
  </si>
  <si>
    <t>NOMINA A TANIA RODRÍGUEZ RUBIO</t>
  </si>
  <si>
    <t>INGRESO EFECTIVO ACOLLIDA MATINAL I LUDOTECA. JAUME FURRIOLS MORENO</t>
  </si>
  <si>
    <t>INGRESO EFECTIVO CAIXA TERESA SETEMBRE 2011</t>
  </si>
  <si>
    <t>INGRESO EFECTIVO LLIBRES MARTINEZ LEMA</t>
  </si>
  <si>
    <t>INGRESO EFECTIVO CAIXA ROSER SETEMBRE</t>
  </si>
  <si>
    <t>INGRESO EFECTIVO PATINATGE ALBA MONTERO TORRES</t>
  </si>
  <si>
    <t>Octubre 2011</t>
  </si>
  <si>
    <t>INGRESO EFECTIVO NAIARA MASFERRER GALLARDO - BATUKA, DANSA</t>
  </si>
  <si>
    <t>INGRESO EFECTIVO JULIA BRAZ ARELLANO - ACOLLIDA MATINAL I LUDOTECA</t>
  </si>
  <si>
    <t>INGRESO EFECTIVO MARTINA JIMENEZ MILON - BATUKA</t>
  </si>
  <si>
    <t>INGRESO EFECTIVO RAUL CUBERO GOMEZ - ACOLLIDA MATINAL</t>
  </si>
  <si>
    <t>INGRESO EFECTIVO NOEL GOMEZ ÁVILA OCTUBRE.-NOVIEMBRE 22 / 19</t>
  </si>
  <si>
    <t>COMISIONES .</t>
  </si>
  <si>
    <t>INGRESO EFECTIVO LUDOTECA. GERARD LEÓN CALAF</t>
  </si>
  <si>
    <t>INGRESO EFECTIVO RAUL CUBERO - ACOLLIDA MATINAL</t>
  </si>
  <si>
    <t>INGRESO EFECTIVO NAIARA MASFERRER GALLARDO.</t>
  </si>
  <si>
    <t>ANUL.COMISIONES</t>
  </si>
  <si>
    <t>TRANSFERENCIA ELISABET GUTIERREZ MUNOZ</t>
  </si>
  <si>
    <t>INGRESO EFECTIVO JANA FORTES MATEU - ANGLES 2 - DANSA</t>
  </si>
  <si>
    <t>NOMINA A CLARA SALVÀ CASTAÑÉ</t>
  </si>
  <si>
    <t>Novembre 2011</t>
  </si>
  <si>
    <t>INGRESO EFECTIVO CLAUDIA MARTI</t>
  </si>
  <si>
    <t>TRANSFERENCIA A MANGAS ALZIRA</t>
  </si>
  <si>
    <t>INGRESO EFECTIVO XANDALLS</t>
  </si>
  <si>
    <t>INGRESO EFECTIVO CASTANYADA</t>
  </si>
  <si>
    <t>INGRESO EFECTIVO CAIXA TERESA OCT</t>
  </si>
  <si>
    <t>INGRESO EFECTIVO CAIXA ROSER OCT</t>
  </si>
  <si>
    <t>INGRESO EFECTIVO CAIXA TERESA NOV</t>
  </si>
  <si>
    <t>INGRESO EFECTIVO CAIXA TERESA DES</t>
  </si>
  <si>
    <t>INGRESO EFECTIVO CAIXA ROSER NOV.</t>
  </si>
  <si>
    <t>REMESA CHEQUES AJENOS</t>
  </si>
  <si>
    <t>GASTOS DE CORREO REMESA CHEQUES</t>
  </si>
  <si>
    <t>COMISIONES REMESA CHEQUES</t>
  </si>
  <si>
    <t>TRANSFERENCIA A CARLES CASELLAS ROSSELL</t>
  </si>
  <si>
    <t>TRANSFERENCIA REMEI BAYERRI ROIG</t>
  </si>
  <si>
    <t>TRANSFERENCIA A DISTRIBUCIONS ARAL, S.L.</t>
  </si>
  <si>
    <t>INGRESO EFECTIVO JUDO POL RICO TENA</t>
  </si>
  <si>
    <t>NÒMINA A SAMANTA PELÁEZ POMARES</t>
  </si>
  <si>
    <t>NÒMINA A TÀNIA RODRÍGUEZ RUBIO</t>
  </si>
  <si>
    <t>NÒMINA A CLARA SALVÀ CASTAÑÉ</t>
  </si>
  <si>
    <t>INGRESO EFECTIVO JANA FORTES MATEU - ANGLES 2, DANSA</t>
  </si>
  <si>
    <t>Desembre 2011</t>
  </si>
  <si>
    <t>INGRESO EFECTIVO RAULCUBERO GOMEZ - ACOLLIDA MATINAL - DESEMBRE 2011</t>
  </si>
  <si>
    <t>TRANSFERENCIA SONIA GOMEZ AVILA</t>
  </si>
  <si>
    <t>RETROCESIÓN DE COMISIONES TRANSFERENCIA A ESCOLA SOBIRANS</t>
  </si>
  <si>
    <t>INGRESO EFECTIVO NAIARA MASFERRER . EXTRAESCOLARS</t>
  </si>
  <si>
    <t>TRANSFERENCIA A ESPERANZA ROMAN EUFEMIA</t>
  </si>
  <si>
    <t>INGRESO EFECTIVO EXTRA ESCOLAR- MENCÍA ABRIL</t>
  </si>
  <si>
    <t>INGRESO EFECTIVO JAUME FURRIOLS</t>
  </si>
  <si>
    <t>INGRESO EFECTIVO JANA FORTES MATEU - ANGLÈS 2, DANSA</t>
  </si>
  <si>
    <t>INGRESO EFECTIVO ELIA SUAREZ CABANILLAS - DANZA</t>
  </si>
  <si>
    <t>INGRESO EFECTIVO JÚLIA BRAZ ARELLANO - LUDOTECA</t>
  </si>
  <si>
    <t>Gener 2012</t>
  </si>
  <si>
    <t>ADEUDO RECIBO PINMAT S.A.</t>
  </si>
  <si>
    <t>ANUL.ADEUDO RECIBO PINMAT S.A.</t>
  </si>
  <si>
    <t>INGRESO EFECTIVO CAIXA TERESA GEN</t>
  </si>
  <si>
    <t>INGRESO EFECTIVO CAIXA ROSER GEN</t>
  </si>
  <si>
    <t>INGRESO EFECTIVO ACOLLIDA MATINAL - RAUL CUBERO GÓMEZ</t>
  </si>
  <si>
    <t>Febrer 2012</t>
  </si>
  <si>
    <t>INGRESO EFECTIVO ACOLLIDA MATINAL - MARIANA JIMENEZ ESTENISLAO</t>
  </si>
  <si>
    <t>INGRESO EFECTIVO NAIARA MASFERRER GALLARDO - BATUKA (21,96EUR) + BATUKA MARÇ (18EUR)</t>
  </si>
  <si>
    <t>INGRESO EFECTIVO IULIA MARIA ANDREESCU - PATINATGE</t>
  </si>
  <si>
    <t>INGRESO EFECTIVO GERARD LEON CALAF P.3.B - LUDOTECA</t>
  </si>
  <si>
    <t>INGRESO EFECTIVO ALBA MONTERO TORRES - HIP HOP - MARÇ 2012</t>
  </si>
  <si>
    <t>INGRESO EFECTIVO MARIANA JIMENEZ ESTENISLAO. AMPA</t>
  </si>
  <si>
    <t>INGRESO EFECTIVO MAX FARRERONS GALLEGO - BATUKA</t>
  </si>
  <si>
    <t>INGRESO EFECTIVO JANA FORTES MATEU - ANGLÈS - DANSA</t>
  </si>
  <si>
    <t>INGRESO EFECTIVO CAIXA TERESA FEBRER</t>
  </si>
  <si>
    <t>INGRESO EFECTIVO CAIXA ROSER FEBRER</t>
  </si>
  <si>
    <t>Març 2012</t>
  </si>
  <si>
    <t>REMESA XECS ALIENS</t>
  </si>
  <si>
    <t>DESPESES DE CORREU REMESA XECS</t>
  </si>
  <si>
    <t>COMISSIONS REMESA XECS</t>
  </si>
  <si>
    <t>INGRESO EFECTIVO CAIXA ROSER MARÇ</t>
  </si>
  <si>
    <t>TELEFONS SIMYO-KPN SPAIN SL. PAGO DOMICILIADO</t>
  </si>
  <si>
    <t>COMISSIONS .</t>
  </si>
  <si>
    <t>TRANSFERENCIA A PICANT DE MANS</t>
  </si>
  <si>
    <t>INGRESO EFECTIVO PAULA RIVAS SUÑE. PISCINA ABRIL MAIG JUNY</t>
  </si>
  <si>
    <t>INGRESO EFECTIVO ALBA MONTERO TORRES - HIP HOP</t>
  </si>
  <si>
    <t>INGRESO EFECTIVO IULIA MARIA ANDREESCU. PATINATGE</t>
  </si>
  <si>
    <t>INGRESO EFECTIVO GAETA BRAS . PISCINA ABRIL MAIG JUNY</t>
  </si>
  <si>
    <t>TRANSFERENCIA A LLUIS SALA MARTINEZ FLORS</t>
  </si>
  <si>
    <t>INGRESO EFECTIVO PARADA SANT JORDI</t>
  </si>
  <si>
    <t>INGRESO EFECTIVO CAIXA TERESA ABRIL</t>
  </si>
  <si>
    <t>INGRESO EFECTIVO CAIXA ROSER ABRIL</t>
  </si>
  <si>
    <t>INGRESO EFECTIVO LUDOTECA REUNIÓ P5</t>
  </si>
  <si>
    <t>Abril 2012</t>
  </si>
  <si>
    <t>INGRESO EFECTIVO JANA FORTES MATEU. ANGLES DANSA</t>
  </si>
  <si>
    <t>INGRESO EFECTIVO JAUME FURRIOLS - ABRIL - PERMANENCIES</t>
  </si>
  <si>
    <t>INGRESO EFECTIVO JAUME FURRIOL - MAIG - PERMANENCIES</t>
  </si>
  <si>
    <t>INGRESO EFECTIVO MARIANA JIMENEZ</t>
  </si>
  <si>
    <t>INTERNET Y OTRAS COMUNICACIONES SIMYO-KPN SPAIN SL. PAGO DOMICILIADO</t>
  </si>
  <si>
    <t>INGRESO EFECTIVO ABRIL OLIVARES, MENCIA</t>
  </si>
  <si>
    <t>Maig 2012</t>
  </si>
  <si>
    <t>INGRESO EFECTIVO JANA FORTES MATEU - ANGLÈS, DANSA - MAIG 2012</t>
  </si>
  <si>
    <t>INGRESO EFECTIVO MARINA BOLTAS MOLINA-JUDO-MAIG 2012</t>
  </si>
  <si>
    <t>INGRESO EFECTIVO EXTRAESCOLARS BERTA FERRON</t>
  </si>
  <si>
    <t>INGRESO EFECTIVO NAIARA MASFERRER - EXTRAESCOLARS</t>
  </si>
  <si>
    <t>INGRESO EFECTIVO MARIANA JIMENEZ ESTENISLAO</t>
  </si>
  <si>
    <t>INGRESO EFECTIVO IULIA MARIA ANDREESCU</t>
  </si>
  <si>
    <t>INGRESO EFECTIVO POL RICO. 21,96 MAIG - 13,20 JUNY JUDO</t>
  </si>
  <si>
    <t>INGRESO EFECTIVO HIP HOP- ALBA MONTERO TORRES</t>
  </si>
  <si>
    <t>REINTEGRAMENT PER PAGAMENTS DIVERSOS</t>
  </si>
  <si>
    <t>INGRESO EFECTIVO CAIXA TERESA MAIG</t>
  </si>
  <si>
    <t>INGRESO EFECTIVO CAIXA ROSER MAIG</t>
  </si>
  <si>
    <t>INGRÉS SOPAR FINAL DE CURS</t>
  </si>
  <si>
    <t>INGRESO EFECTIVO CAIXES JUNY</t>
  </si>
  <si>
    <t>Juny 2012</t>
  </si>
  <si>
    <t>TRANSFERÈNCIA A PICANT DE MANS</t>
  </si>
  <si>
    <t>Juliol 2012</t>
  </si>
  <si>
    <t>TRANSFERÈNCIA COMERCIAL DE LLIBRERIES QUOTES AMPA</t>
  </si>
  <si>
    <t>REINTEGRAMENT PER FACTURA CAN CLOSA</t>
  </si>
  <si>
    <t>INGRÉS CAIXA BAR FINAL DE CURS</t>
  </si>
  <si>
    <t>INGRÉS MENÚS SOPAR FINAL DE CURS</t>
  </si>
  <si>
    <t>CANVI</t>
  </si>
  <si>
    <t>CAIXA TERESA JULIOL</t>
  </si>
  <si>
    <t>QUOTA AMPA JANA FORTES</t>
  </si>
  <si>
    <t>Agost 2012</t>
  </si>
  <si>
    <t>XROSE</t>
  </si>
  <si>
    <t>QUOTA AMPA FAMÍLIA GÓMEZ RUEDA</t>
  </si>
  <si>
    <t>JUSTIFICANT DESPESA FaPaC Ges</t>
  </si>
  <si>
    <t>QUOTA AMPA MAX FARRERONS</t>
  </si>
  <si>
    <t>QUOTA AMPA MARTINA PACHECO</t>
  </si>
  <si>
    <t>QUOTA AMPA EROS RODRÍGUEZ</t>
  </si>
  <si>
    <t>QUOTA AMPA MARTÍNEZ LEMA</t>
  </si>
  <si>
    <t>COCA-COLA</t>
  </si>
  <si>
    <t>CALENDARI</t>
  </si>
  <si>
    <t>QUOTA AMPA FLORIS MARTIN</t>
  </si>
  <si>
    <t>QUOTA AMPA RIBALDA LAMBERT</t>
  </si>
  <si>
    <t xml:space="preserve">QUOTA AMPA AGUILAR </t>
  </si>
  <si>
    <t>QUOTA AMPA FURRIOLS MORENO</t>
  </si>
  <si>
    <t>CALENDARI+BOC'N ROLL</t>
  </si>
  <si>
    <t>LLIBRES EROS RODRÍGUEZ</t>
  </si>
  <si>
    <t>DEVOLUCIÓ PISCINA BOZA LUQUE</t>
  </si>
  <si>
    <t>QUOTA AMPA FARGAS BOU</t>
  </si>
  <si>
    <t>LLIBRES CARLOS BALLÚS</t>
  </si>
  <si>
    <t>QUOTA AMPA CAÑADAS FORMOSO</t>
  </si>
  <si>
    <t>LLIBRES CAÑADAS FORMOSO</t>
  </si>
  <si>
    <t>QUOTA AMPA BRAZ ARELLANO</t>
  </si>
  <si>
    <t>LLIBRES LOLA FAULKNER MIRÓ</t>
  </si>
  <si>
    <t>DEVOLUCIÓ PISCINA NIL MANYÀ AUSSÓ</t>
  </si>
  <si>
    <t>DEVOLUCIÓ PISCINA NATÀLIA BIGORRA</t>
  </si>
  <si>
    <t>DESPESES IMPAGAT PAULA MARGELÍ</t>
  </si>
  <si>
    <t>QUOTA AMPA LANAU NEVADO</t>
  </si>
  <si>
    <t>QUOTA AMPA LLORET PARICIO</t>
  </si>
  <si>
    <t>QUOTA AMPA ÁLVAREZ MARTIN</t>
  </si>
  <si>
    <t>PILOTA I PETOS FUTBOL PARES</t>
  </si>
  <si>
    <t>QUOTA AMPA LAAMARNA RODRÍGUEZ</t>
  </si>
  <si>
    <t>QUOTA AMPA GÓMEZ RUEDA</t>
  </si>
  <si>
    <t>HORES EXTRA TERESA SET</t>
  </si>
  <si>
    <t>DEVOLUCIÓ LUDOTECA A MON ARTIGAS</t>
  </si>
  <si>
    <t>SUBSTITUCIÓ M ÀNGELS DE LA ROSER 7,5€ X 1,5h</t>
  </si>
  <si>
    <t>LOTERIA</t>
  </si>
  <si>
    <t>FUTBOL PARES</t>
  </si>
  <si>
    <t>TRASPÀS DESDE CAIXA BLANCA</t>
  </si>
  <si>
    <t>CÒPIA CLAUS CLARA</t>
  </si>
  <si>
    <t>ESTOVALLES LUDOTECA</t>
  </si>
  <si>
    <t>CÒPIA CLAUS TÀNIA</t>
  </si>
  <si>
    <t>BEGUDA CASTANYADA MELI</t>
  </si>
  <si>
    <t>CONSUMICIÓ NAIRA CASTANYADA</t>
  </si>
  <si>
    <t>SUBSTITUCIÓ M ÀNGELS DE LA TERESA 7,5€ X 4h</t>
  </si>
  <si>
    <t>HIP HOP NOV LAIA PARICIO</t>
  </si>
  <si>
    <t>BATUKA 1/2 NOV ONA SAMPERA</t>
  </si>
  <si>
    <t>HIP HOP 1/4 NOV MAX FARRERONS</t>
  </si>
  <si>
    <t>2 SAMARRETES M/LL</t>
  </si>
  <si>
    <t>BEGUDA CASTANYADA TERESA</t>
  </si>
  <si>
    <t>XANDALLS</t>
  </si>
  <si>
    <t>JUDO 1/4 OCT MON VERNIS MONTILLA</t>
  </si>
  <si>
    <t>DEVOLUCIÓ HIP HOP A DÚNIA MATUTE</t>
  </si>
  <si>
    <t>RETIRADA DEL INGRÉS DEL 01/11/11</t>
  </si>
  <si>
    <t>DEVOLUCIÓ PATINATGE A ONA FRANQUELO</t>
  </si>
  <si>
    <t>CASTANYES</t>
  </si>
  <si>
    <t>DEUTE NOEL GÓMEZ</t>
  </si>
  <si>
    <t>CISTELLA PANERA + GUARNIMENT</t>
  </si>
  <si>
    <t>CELOFANA PANERA</t>
  </si>
  <si>
    <t>FLORS ESCENARI NADALES</t>
  </si>
  <si>
    <t>6 CALENDARIS</t>
  </si>
  <si>
    <t>BEGUDA CASTANYADA MIREIA</t>
  </si>
  <si>
    <t>BATUKA 1/2 OCT MIREIA SANZ</t>
  </si>
  <si>
    <t>RETIRADA X PAGAR LOTERIA</t>
  </si>
  <si>
    <t>1 CALENDARI</t>
  </si>
  <si>
    <t>BUTLLETA LOTERIA AMICS PER L'ART</t>
  </si>
  <si>
    <t>XANDALL</t>
  </si>
  <si>
    <t>SUBSTITUCIÓ M ÀNGELS DE LA TERESA 7,5€ X 1h</t>
  </si>
  <si>
    <t>INGRÉS PANERA</t>
  </si>
  <si>
    <t>HORES EXTRA ROSER DES</t>
  </si>
  <si>
    <t>DESPESES IMPAGAT VICTOR MATAS</t>
  </si>
  <si>
    <t>QUOTA PISCINA</t>
  </si>
  <si>
    <t>1 DVD CONCERT DE NADAL</t>
  </si>
  <si>
    <t>15 DVD CONCERT DE NADAL</t>
  </si>
  <si>
    <t>LUDOT I ACOLLIDA GERMANS CAYON</t>
  </si>
  <si>
    <t xml:space="preserve">DEVOLUCIÓ  ACOLLIDA NOV. A ARIADNA BADIA </t>
  </si>
  <si>
    <t>QUOTA PISCINA MARIA MORENO</t>
  </si>
  <si>
    <t>MATERIAL DVD CONCERT DE NADAL</t>
  </si>
  <si>
    <t>3 DVD CONCERT DE NADAL</t>
  </si>
  <si>
    <t>4 DVD CONCERT DE NADAL</t>
  </si>
  <si>
    <t>DESPESES IMPAGAT 2010-11 PAULA RIVAS</t>
  </si>
  <si>
    <t>MATERIAL FARMÀCIA</t>
  </si>
  <si>
    <t>AILLANT PORTA FERRO</t>
  </si>
  <si>
    <t>2 BOCK'N ROLL</t>
  </si>
  <si>
    <t>DEVOLUCIÓ BATUKA FEB MIREIA SANZ</t>
  </si>
  <si>
    <t>TOVALLONS PAPER</t>
  </si>
  <si>
    <t>GRAVACIÓ CONCERT DE NADAL</t>
  </si>
  <si>
    <t>MELINDROS XOCOLATADA</t>
  </si>
  <si>
    <t>COMERCIAL GIRONA</t>
  </si>
  <si>
    <t>4 QUOTES BATUKA ADULTS 1/2 FEBRER</t>
  </si>
  <si>
    <t>PATINATGE 1/2 FEBRER</t>
  </si>
  <si>
    <t>QUOTA AMPA</t>
  </si>
  <si>
    <t>HIP HOP ONA SAMPERA MARÇ</t>
  </si>
  <si>
    <t>BATUKA ROSA PÉREZ MARÇ</t>
  </si>
  <si>
    <t>DEVOLUCIÓ DANSA A MARTINA MAYANS</t>
  </si>
  <si>
    <t>2 DVD CONCERT DE NADAL</t>
  </si>
  <si>
    <t>GEGANTÓ</t>
  </si>
  <si>
    <t>FUTBOL SERGI SUÁREZ</t>
  </si>
  <si>
    <t>DESPESES GERARD LEÓN</t>
  </si>
  <si>
    <t>PAGAMENT IMPAGAT POL RICO MARÇ</t>
  </si>
  <si>
    <t>JUDO POL RICO MARÇ</t>
  </si>
  <si>
    <t>SUBSTITUCIÓ SÒNIA OLIVARES DE LA TÀNIA 20€ X 2,5h</t>
  </si>
  <si>
    <t>FESTA ST JORDI (YOLANDA)</t>
  </si>
  <si>
    <t>TRASPÀS A CAIXA ST JORDI CANVI</t>
  </si>
  <si>
    <t>DEVOLUCIÓ ACOLLIDA MATINAL LÓPEZ CAYÓN</t>
  </si>
  <si>
    <t>TRASPÀS DESDE CAIXA ST JORDI CANVI</t>
  </si>
  <si>
    <t>SUBSTITUCIÓ PATRI DE LA ROSER 7,5€ X 1,5h</t>
  </si>
  <si>
    <t>LOTERIA TONI FERRON</t>
  </si>
  <si>
    <t>1 AIGUA JORDI CASANOVAS</t>
  </si>
  <si>
    <t xml:space="preserve">CANVI </t>
  </si>
  <si>
    <t>3 RAMS FLORS MONITORS</t>
  </si>
  <si>
    <t>CRISPETES SÍLVIA RODRÍGUEZ</t>
  </si>
  <si>
    <t>LLOGUER NEVERA CAN RIERA</t>
  </si>
  <si>
    <t>ESTOVALLES I TOVALLONS</t>
  </si>
  <si>
    <t>BASAR ???</t>
  </si>
  <si>
    <t>MAQUILLATGE PINTAR CARES</t>
  </si>
  <si>
    <t>CAN CLOSA AIGÜES BAR FESTA</t>
  </si>
  <si>
    <t>1 MENÚ INFANTIL</t>
  </si>
  <si>
    <t>APORTACIONS PARES RAMS MONITORS</t>
  </si>
  <si>
    <t>CERVESES TERESA</t>
  </si>
  <si>
    <t>RETIRADA EN BITLLETS</t>
  </si>
  <si>
    <t>RETIRADA EN MONEDA</t>
  </si>
  <si>
    <t>COLES MELI</t>
  </si>
  <si>
    <t>BOCK'N'ROL</t>
  </si>
  <si>
    <t>PAGAMENT IMPAGAT JANA FORTES</t>
  </si>
  <si>
    <t>4 CALENDARIS</t>
  </si>
  <si>
    <t>ESPORÀDICS ACOLLIDA MATINAL 8:00-9:00</t>
  </si>
  <si>
    <t>ESPORÀDICS LUDOTECA 16:30-17:00</t>
  </si>
  <si>
    <t>ESPORÀDICS LUDOTECA 16:30-18:00</t>
  </si>
  <si>
    <t>LUDOT POL COSTA SET</t>
  </si>
  <si>
    <t>ESPORÀDICS ACOLLIDA MATINAL 7:30-9:00</t>
  </si>
  <si>
    <t>ESPORÀDICS ACOLLIDA MATINAL 8:30-9:00</t>
  </si>
  <si>
    <t>ACOLL MAT PERE PARICIO NOV</t>
  </si>
  <si>
    <t>ACOLL MAT LUDOT NABIL LAAMARNA NOV</t>
  </si>
  <si>
    <t>ESPORÀDICS LUDOTECA 16:30-18:30</t>
  </si>
  <si>
    <t>ESPORÀDICS ACOLLIDA MATINAL</t>
  </si>
  <si>
    <t>ACOLLIDA MATINAL GEN POL FERNÁNDEZ TORRES</t>
  </si>
  <si>
    <t>ACOLLIDA MATINAL GEN RAUL CUBERO GÓMEZ</t>
  </si>
  <si>
    <t>ESPORÀDICS LUDOTECA</t>
  </si>
  <si>
    <t>DEVOLUCIÓ A RAUL CUBERO</t>
  </si>
  <si>
    <t>ACOLL MAT LUDOT NABIL LAAMARNA FEB</t>
  </si>
  <si>
    <t>PAGAMENT IMPAGAT MAR RAUL CUBERO GÓMEZ</t>
  </si>
  <si>
    <t>ACOLLIDA MATINAL ABR RAUL CUBERO GÓMEZ</t>
  </si>
  <si>
    <t>ACOLLIDA MATINAL ABR ALBA HOSPITAL MERCENARIO</t>
  </si>
  <si>
    <t>ACOLLIDA MATINAL ABR NABIL LAAMARNA</t>
  </si>
  <si>
    <t>SUBSTITUCIÓ SÒNIA OLIVARES DE LA TÀNIA 20€ X 6h</t>
  </si>
  <si>
    <t>ACOLLIDA MATINAL MAI RAUL CUBERO GÓMEZ</t>
  </si>
  <si>
    <t>ACOLLIDA MATINAL MAI ALBA HOSPITAL MERCENARIO</t>
  </si>
  <si>
    <t>ACOLLIDA ARNAU VERNIS</t>
  </si>
  <si>
    <t>TRASPÀS A LA CAIXA TIQUETS SOPAR</t>
  </si>
  <si>
    <t>ACOLLIDA JUDIT SALVADOR</t>
  </si>
  <si>
    <t>ACOLLIDA ALBA HOSPITAL</t>
  </si>
  <si>
    <t>ACOLLIDA RAUL CUBERO</t>
  </si>
  <si>
    <t>LUDOTECA ANNA LLORET</t>
  </si>
  <si>
    <t>LUDOTECA, ACOLL MAI+JUNY NABIL</t>
  </si>
  <si>
    <t>TRASPÀS DESDE LA CAIXA TIQUETS SOPAR</t>
  </si>
  <si>
    <t>DESP. BANC.</t>
  </si>
  <si>
    <t>INGRÉS EFECTIU CAIXA TERESA</t>
  </si>
  <si>
    <t>TRANSFERÈNCIA A ESCOLA SOBIRANS</t>
  </si>
  <si>
    <t>TRANSFERÈNCIA A ESCOLA SOBIRANS BEQUES ESTIU</t>
  </si>
  <si>
    <t>CALENDARIS</t>
  </si>
  <si>
    <t>LOTERIA NADAL</t>
  </si>
  <si>
    <t>PANERA NADAL</t>
  </si>
  <si>
    <t>REMESA REBUTS AMPA SOBIRANS PISCINA OCT, NOV I DES 2011</t>
  </si>
  <si>
    <t>REINTEGRAMENT CANVI</t>
  </si>
  <si>
    <t>11/12-001</t>
  </si>
  <si>
    <t>QUOTA AMPA FARRERONS GALLEGO</t>
  </si>
  <si>
    <t>QUOTA AMPA PACHECO RIUMBAU</t>
  </si>
  <si>
    <t>QUOTA AMPA RODRÍGUEZ CARRILLO</t>
  </si>
  <si>
    <t>PAGAMENT IMPAGAT CURS 2009-2010 MARTÍNEZ LEMA</t>
  </si>
  <si>
    <t>INGRÉS EFECTIU 218 QUOTES AMPA</t>
  </si>
  <si>
    <t>INGRÉS EFECTIU 26 CALENDARIS</t>
  </si>
  <si>
    <t>INGRÉS EFECTIU 7 BOCK'N ROL</t>
  </si>
  <si>
    <t>INGRÉS EFECTIU CANVI</t>
  </si>
  <si>
    <t>11/12-002</t>
  </si>
  <si>
    <t>QUOTA AMPA AGUILAR POZO</t>
  </si>
  <si>
    <t>TRANSFERÈNCIA A IMPREMTA GRAUPERA</t>
  </si>
  <si>
    <t>11/12-003</t>
  </si>
  <si>
    <t>DEVOLUCIÓ PISCINA A BOZA LUQUE</t>
  </si>
  <si>
    <t>11/12-004</t>
  </si>
  <si>
    <t>REMESA 1 REBUTS AMPA SOBIRANS SET 2011</t>
  </si>
  <si>
    <t>DEVOLUCIÓ PISCINA A NIL MANYÀ AUSSÓ</t>
  </si>
  <si>
    <t>11/12-005</t>
  </si>
  <si>
    <t>IMPAGAT DEVOLUCIÓ REBUT CODI CLIENT 127</t>
  </si>
  <si>
    <t>IMPAGAT</t>
  </si>
  <si>
    <t>DESP. BANC. IMP.</t>
  </si>
  <si>
    <t>IMPOST SOBRE COMISSIÓ IVA S/COMIS. DEV.</t>
  </si>
  <si>
    <t>REMESA 2 REBUTS AMPA SOBIRANS SET 2011</t>
  </si>
  <si>
    <t>DEVOLUCIÓ PISCINA A NATÀLIA BIGORRA</t>
  </si>
  <si>
    <t>11/12-006</t>
  </si>
  <si>
    <t>IMPAGAT DEVOLUCIÓ REBUT CODI CLIENT 255</t>
  </si>
  <si>
    <t>ACCEPTAT IMPAGAT CODI CLIENT 255</t>
  </si>
  <si>
    <t>REMESA 3 REBUTS AMPA SOBIRANS SET 2011</t>
  </si>
  <si>
    <t>CÀRREC REBUT GUILLEM ROCA COLOMER</t>
  </si>
  <si>
    <t>11/12-007</t>
  </si>
  <si>
    <t>11/12-008</t>
  </si>
  <si>
    <t>INGRÉS EFECTIU IMPAGAT JAUME FURRIOLS MORENO</t>
  </si>
  <si>
    <t>11/12-009</t>
  </si>
  <si>
    <t>11/12-010</t>
  </si>
  <si>
    <t>11/12-011</t>
  </si>
  <si>
    <t>REINTEGRAMENT CANVI CAIXA XANDALLS</t>
  </si>
  <si>
    <t>11/12-012</t>
  </si>
  <si>
    <t>REMESA REBUTS AMPA SOBIRANS OCT 2011</t>
  </si>
  <si>
    <t>11/12-013</t>
  </si>
  <si>
    <t>INGRÉS EFECTIU IMPAGAT JÚLIA BRAZ ARELLANO</t>
  </si>
  <si>
    <t>IMPAGAT DEVOLUCIÓ REBUT CODI CLIENT 450</t>
  </si>
  <si>
    <t>IMPAGAT DEVOLUCIÓ REBUTS CODIS CLIENTS 255, 280</t>
  </si>
  <si>
    <t>IMPAGAT DEVOLUCIÓ REBUT CODI CLIENT 325</t>
  </si>
  <si>
    <t>11/12-014</t>
  </si>
  <si>
    <t>11/12-015</t>
  </si>
  <si>
    <t>IMPAGAT DEVOLUCIÓ REBUTS CODIS CLIENTS 105, 113, 127, 155, 323, 461</t>
  </si>
  <si>
    <t>11/12-016</t>
  </si>
  <si>
    <t>11/12-017</t>
  </si>
  <si>
    <t>11/12-018</t>
  </si>
  <si>
    <t>INGRÉS EFECTIU IMPAGAT ANDREA RODRIGUEZ GUTIERREZ</t>
  </si>
  <si>
    <t>INGRÉS EFECTIU IMPAGAT MARIANA JIMENEZ ESTENISLAO</t>
  </si>
  <si>
    <t>TRANSFERÈNCIA A RKER (PEREZ PEREZ THOR)</t>
  </si>
  <si>
    <t>11/12-019</t>
  </si>
  <si>
    <t>INGRÉS EFECTIU IMPAGAT NABIL LAAMARNA RODRIGUEZ</t>
  </si>
  <si>
    <t>11/12-020</t>
  </si>
  <si>
    <t>11/12-021</t>
  </si>
  <si>
    <t>INGRÉS EFECTIU LLIBRES MARTINEZ LEMA</t>
  </si>
  <si>
    <t>INGRÉS EFECTIU IMPAGAT ALBA MONTERO TORRES</t>
  </si>
  <si>
    <t>INGRÉS EFECTIU IMPAGAT NAIARA MASFERRER GALLARDO</t>
  </si>
  <si>
    <t>INGRÉS EFECTIU IMPAGAT MARTINA JIMENEZ MILON</t>
  </si>
  <si>
    <t>11/12-030</t>
  </si>
  <si>
    <t xml:space="preserve">ACOLLIDA MATINAL NOV PERE PARICIO </t>
  </si>
  <si>
    <t>11/12-022</t>
  </si>
  <si>
    <t>11/12-023</t>
  </si>
  <si>
    <t>11/12-024</t>
  </si>
  <si>
    <t>11/12-025</t>
  </si>
  <si>
    <t>11/12-026</t>
  </si>
  <si>
    <t>INGRÉS EFECTIU IMPAGAT NOEL GOMEZ ÁVILA OCT I NOV</t>
  </si>
  <si>
    <t>REMESA REBUTS AMPA SOBIRANS NOV 2011</t>
  </si>
  <si>
    <t>11/12-027</t>
  </si>
  <si>
    <t>11/12-028</t>
  </si>
  <si>
    <t>IMPAGAT DEVOLUCIÓ REBUT CODI CLIENT 280</t>
  </si>
  <si>
    <t>IMPAGAT DEVOLUCIÓ REBUT CODI CLIENT 451</t>
  </si>
  <si>
    <t>IMPAGAT DEVOLUCIÓ REBUTS CODIS CLIENTS 105, 127, 153, 155, 205, 461</t>
  </si>
  <si>
    <t>INGRÉS EFECTIU IMPAGAT GERARD LEÓN CALAF</t>
  </si>
  <si>
    <t>11/12-031</t>
  </si>
  <si>
    <t>11/12-032</t>
  </si>
  <si>
    <t>TRANSFERÈNCIA IMPAGAT DE ANDREA RODRÍGUEZ GUTIÉRREZ</t>
  </si>
  <si>
    <t>INGRÉS EFECTIU IMPAGAT JANA FORTES MATEU</t>
  </si>
  <si>
    <t>11/12-029</t>
  </si>
  <si>
    <t xml:space="preserve">ACOLL MAT LUDOT NOV NABIL LAAMARNA </t>
  </si>
  <si>
    <t>INGRÉS EFECTIU CLAUDIA MARTI BAYERRI QUOTA DES</t>
  </si>
  <si>
    <t>11/12-033</t>
  </si>
  <si>
    <t>11/12-046</t>
  </si>
  <si>
    <t>11/12-035</t>
  </si>
  <si>
    <t>DESPESES IMPAGAT NOEL GÓMEZ</t>
  </si>
  <si>
    <t>11/12-036</t>
  </si>
  <si>
    <t>11/12-037</t>
  </si>
  <si>
    <t>11/12-038</t>
  </si>
  <si>
    <t>TRANSFERÈNCIA A MANGAS ALZIRA</t>
  </si>
  <si>
    <t>11/12-034</t>
  </si>
  <si>
    <t>11/12-039</t>
  </si>
  <si>
    <t>RETROCESIÓN DE COMISIONES TRANSFERÈNCIA A ESCOLA SOBIRANS</t>
  </si>
  <si>
    <t>REMESA REBUTS AMPA SOBIRANS DES 2011</t>
  </si>
  <si>
    <t>INGRÉS EFECTIU XANDALLS</t>
  </si>
  <si>
    <t>INGRÉS EFECTIU CASTANYADA</t>
  </si>
  <si>
    <t>11/12-049</t>
  </si>
  <si>
    <t>11/12-040</t>
  </si>
  <si>
    <t>11/12-041</t>
  </si>
  <si>
    <t>IMPAGAT DEVOLUCIÓ REBUTS CODIS CLIENTS 181 182</t>
  </si>
  <si>
    <t>ACCEPTAT IMPAGAT CODI CLIENT 181</t>
  </si>
  <si>
    <t>INGRÉS XEC COMERCIAL GIRONA DE LLIBRERIES</t>
  </si>
  <si>
    <t>COMISSIÓ REMESA CHEQUES</t>
  </si>
  <si>
    <t>TRANSFERÈNCIA A CARLES CASELLAS ROSSELL</t>
  </si>
  <si>
    <t>11/12-042</t>
  </si>
  <si>
    <t>IMPAGAT DEVOLUCIÓ REBUTS CODIS CLIENTS 105, 126401, 155, 205561</t>
  </si>
  <si>
    <t>11/12-043</t>
  </si>
  <si>
    <t>TRANSFERÈNCIA A DISTRIBUCIONS ARAL, S.L.</t>
  </si>
  <si>
    <t>11/12-044</t>
  </si>
  <si>
    <t>INGRÉS EFECTIU IMPAGAT POL RICO TENA</t>
  </si>
  <si>
    <t>11/12-045</t>
  </si>
  <si>
    <t>11/12-047</t>
  </si>
  <si>
    <t>11/12-048</t>
  </si>
  <si>
    <t>11/12-050-051</t>
  </si>
  <si>
    <t>11/12-052</t>
  </si>
  <si>
    <t>REMESA REBUTS AMPA SOBIRANS GEN 2012</t>
  </si>
  <si>
    <t>11/12-053</t>
  </si>
  <si>
    <t>DEVOLUCIÓ ACOLL. MAT. NOV. A ARIADNA BADIA</t>
  </si>
  <si>
    <t>11/12-054</t>
  </si>
  <si>
    <t>IMPAGAT DEVOLUCIÓ REBUTS CODIS CLIENTS 127, 167287, 205561, 284558, 643</t>
  </si>
  <si>
    <t>ACCEPTAT IMPAGAT CODI CLIENT 167287</t>
  </si>
  <si>
    <t>ACCEPTAT IMPAGAT CODI CLIENT 643</t>
  </si>
  <si>
    <t>11/12-055</t>
  </si>
  <si>
    <t>11/12-056</t>
  </si>
  <si>
    <t>11/12-057</t>
  </si>
  <si>
    <t>ACOLLIDA MATINAL GEN</t>
  </si>
  <si>
    <t>LUDOTECA GEN</t>
  </si>
  <si>
    <t>TRANSFERÈNCIA A ESPERANZA ROMAN EUFEMIA</t>
  </si>
  <si>
    <t>11/12-058</t>
  </si>
  <si>
    <t>11/12-059</t>
  </si>
  <si>
    <t>INGRÉS EFECTIU IMPAGAT MENCIA ABRIL OLIVARES</t>
  </si>
  <si>
    <t>11/12-063</t>
  </si>
  <si>
    <t>INGRÉS EFECTIU IMPAGAT ELIA SUAREZ CABANILLAS</t>
  </si>
  <si>
    <t>11/12-064</t>
  </si>
  <si>
    <t>11/12-065</t>
  </si>
  <si>
    <t>11/12-060</t>
  </si>
  <si>
    <t>11/12-061-062</t>
  </si>
  <si>
    <t>ERROR</t>
  </si>
  <si>
    <t>REMESA REBUTS AMPA SOBIRANS FEB 2012</t>
  </si>
  <si>
    <t>11/12-066</t>
  </si>
  <si>
    <t>11/12-067</t>
  </si>
  <si>
    <t>11/12-068</t>
  </si>
  <si>
    <t>11/12-069</t>
  </si>
  <si>
    <t>11/12-070</t>
  </si>
  <si>
    <t>IMPAGAT DEVOLUCIÓ REBUT CODI CLIENT 105, 127, 205561, 155, 153</t>
  </si>
  <si>
    <t>11/12-071</t>
  </si>
  <si>
    <t>11/12-072</t>
  </si>
  <si>
    <t>DEVOLUCIÓ RAUL CUBERO DESP. IMPAGAT</t>
  </si>
  <si>
    <t>11/12-073</t>
  </si>
  <si>
    <t>INGRÉS EFECTIU IMPAGAT RAUL CUBERO GÓMEZ</t>
  </si>
  <si>
    <t>11/12-074</t>
  </si>
  <si>
    <t>11/12-075</t>
  </si>
  <si>
    <t>REMESA REBUTS AMPA SOBIRANS MAR 2012</t>
  </si>
  <si>
    <t>IMPAGAT DEVOLUCIÓ REBUT CODI CLIENT 182, 450</t>
  </si>
  <si>
    <t>11/12-076</t>
  </si>
  <si>
    <t>11/12-077</t>
  </si>
  <si>
    <t>IMPAGAT DEVOLUCIÓ REBUT CODI CLIENT 105, 199, 205561, 323, 451</t>
  </si>
  <si>
    <t>IMPAGAT DEVOLUCIÓ REBUT CODI CLIENT 396</t>
  </si>
  <si>
    <t>INGRÉS EFECTIU IMPAGAT NAIARA MASFERRER GALLARDO + QUOTA MAR</t>
  </si>
  <si>
    <t>11/12-078</t>
  </si>
  <si>
    <t>11/12-079</t>
  </si>
  <si>
    <t>INGRÉS EFECTIU IMPAGAT IULIA MARIA ANDREESCU</t>
  </si>
  <si>
    <t>INGRÉS EFECTIU IMPAGAT MAX FARRERONS GALLEGO</t>
  </si>
  <si>
    <t>DESPESES IMPAGAT GERARD LEÓN</t>
  </si>
  <si>
    <t xml:space="preserve">ACOLL MAT LUDOT FEB NABIL LAAMARNA </t>
  </si>
  <si>
    <t>11/12-080</t>
  </si>
  <si>
    <t>11/12-081</t>
  </si>
  <si>
    <t>11/12-082</t>
  </si>
  <si>
    <t>JUDO POL RICO ABRIL</t>
  </si>
  <si>
    <t>11/12-083</t>
  </si>
  <si>
    <t>11/12-084</t>
  </si>
  <si>
    <t>IMPAGAT DEVOLUCIÓ REBUT CODI CLIENT 112, 450</t>
  </si>
  <si>
    <t>11/12-085-086-087</t>
  </si>
  <si>
    <t>IMPAGAT DEVOLUCIÓ REBUT CODI CLIENT 127, 205561, 323</t>
  </si>
  <si>
    <t>IMPAGAT DEVOLUCIÓ REBUT CODI CLIENT 317568</t>
  </si>
  <si>
    <t>11/12-093</t>
  </si>
  <si>
    <t>11/12-088</t>
  </si>
  <si>
    <t>REINTEGRAMENT CANVI CAIXA ST JORDI</t>
  </si>
  <si>
    <t>11/12-089</t>
  </si>
  <si>
    <t>11/12-090</t>
  </si>
  <si>
    <t>11/12-095</t>
  </si>
  <si>
    <t>INGRÉS EFECTIU IMPAGAT PAULA RIVAS SUÑE</t>
  </si>
  <si>
    <t>INGRÉS EFECTIU IMPAGAT GAETA BRAS</t>
  </si>
  <si>
    <t>11/12-091</t>
  </si>
  <si>
    <t>11/12-092</t>
  </si>
  <si>
    <t>11/12-096</t>
  </si>
  <si>
    <t>11/12-097</t>
  </si>
  <si>
    <t>11/12-098</t>
  </si>
  <si>
    <t>11/12-094</t>
  </si>
  <si>
    <t>IMPAGAT DEVOLUCIÓ REBUT CODI CLIENT 153</t>
  </si>
  <si>
    <t>REINTEGRO PER PAGAR IMPRESORA</t>
  </si>
  <si>
    <t>11/12-099</t>
  </si>
  <si>
    <t>11/12-100</t>
  </si>
  <si>
    <t>11/12-101</t>
  </si>
  <si>
    <t>11/12-102-103-104-105</t>
  </si>
  <si>
    <t>11/12-106</t>
  </si>
  <si>
    <t>11/12-107</t>
  </si>
  <si>
    <t>11/12-108</t>
  </si>
  <si>
    <t>11/12-115</t>
  </si>
  <si>
    <t>11/12-109</t>
  </si>
  <si>
    <t>11/12-116</t>
  </si>
  <si>
    <t>11/12-117</t>
  </si>
  <si>
    <t>11/12-118</t>
  </si>
  <si>
    <t>11/12-119</t>
  </si>
  <si>
    <t>11/12-120</t>
  </si>
  <si>
    <t>11/12-121</t>
  </si>
  <si>
    <t>11/12-122</t>
  </si>
  <si>
    <t>11/12-123</t>
  </si>
  <si>
    <t>11/12-114</t>
  </si>
  <si>
    <t>11/12-110-111-112-113-130</t>
  </si>
  <si>
    <t>11/12-124</t>
  </si>
  <si>
    <t>11/12-125</t>
  </si>
  <si>
    <t>11/12-126</t>
  </si>
  <si>
    <t>11/12-127-131</t>
  </si>
  <si>
    <t>11/12-128</t>
  </si>
  <si>
    <t>11/12-129</t>
  </si>
  <si>
    <t>REINTEGRAMENT PER FACTURA ABACUS</t>
  </si>
  <si>
    <t>TOTAL 2011-2012</t>
  </si>
  <si>
    <t>MITJA 2011-2012</t>
  </si>
  <si>
    <t>BIBLIOTECA SOBRE RODES</t>
  </si>
  <si>
    <t>FAPAC</t>
  </si>
  <si>
    <t>ESTAT COMPTES AMPA SOBIRANS CURS 2011-2012</t>
  </si>
  <si>
    <t>PRESSUPOST AMPA SOBIRANS CURS 2011-2012</t>
  </si>
  <si>
    <t>INGRESOS</t>
  </si>
  <si>
    <t>ACOLLIDA MAT I LUDOTECA</t>
  </si>
  <si>
    <t>TOTALS INGRESSOS</t>
  </si>
  <si>
    <t>TOTALS DESPESES</t>
  </si>
  <si>
    <t>Setembre 2012</t>
  </si>
  <si>
    <t>INGRÉS EFECTIU CAIXA ROSER</t>
  </si>
  <si>
    <t>1 MENÚ INFANTIL SOPAR</t>
  </si>
  <si>
    <t>ACOLLIDA MATINAL I LUDOTECA MAI JAUME FURRIOLS</t>
  </si>
  <si>
    <t>MATERIAL FESTA FINAL DE CURS</t>
  </si>
  <si>
    <t>BOC'N ROL</t>
  </si>
  <si>
    <t>INGRÉS EFECTIU PARADA SANT JORDI</t>
  </si>
  <si>
    <t>INGRÉS EFECTIU LUDOTECA REUNIÓ P5</t>
  </si>
  <si>
    <t>INGRÉS EFECTIU ABRIL OLIVARES, MENCIA</t>
  </si>
  <si>
    <t>INGRÉS EFECTIU FORTES MATEU, JANA</t>
  </si>
  <si>
    <t>INGRÉS EFECTIU BOLTAS MOLINA, MARINA</t>
  </si>
  <si>
    <t>INGRÉS EFECTIU MARINA BOLTAS MOLINA-JUDO-MAIG 2012</t>
  </si>
  <si>
    <t>INGRÉS EFECTIU NAIARA MASFERRER - EXTRAESCOLARS</t>
  </si>
  <si>
    <t>INGRÉS EFECTIU POL RICO. 21,96 MAIG - 13,20 JUNY JUDO</t>
  </si>
  <si>
    <t>INGRÉS EFECTIU IMPAGAT MARIANA JIMÉNEZ ESTENISLAO</t>
  </si>
  <si>
    <t>INGRÉS EFECTIU CAIXA BAR FINAL DE CURS</t>
  </si>
  <si>
    <t>INGRÉS EFECTIU CAIXES TERESA+ROSER</t>
  </si>
  <si>
    <t>INGRÉS EFECTIU IMPAGAT BERTA FERRON GUERA</t>
  </si>
  <si>
    <t>NÒMINA A TANIA RODRÍGUEZ RUBIO</t>
  </si>
  <si>
    <t>11/12-132</t>
  </si>
  <si>
    <t>11/12-133</t>
  </si>
  <si>
    <t>11/12-134</t>
  </si>
  <si>
    <t>11/12-135</t>
  </si>
  <si>
    <t>11/12-136</t>
  </si>
  <si>
    <t>11/12-137</t>
  </si>
  <si>
    <t>11/12-138</t>
  </si>
  <si>
    <t>LLIBRES TEXT JANA FORTES 1r</t>
  </si>
  <si>
    <t>LLIBRES TEXT LINETTE ALONSO P3</t>
  </si>
  <si>
    <t>2 AIGÜES JORDI</t>
  </si>
  <si>
    <t>REGAL 6È</t>
  </si>
  <si>
    <t>CAIXA TERESA SETEMBRE</t>
  </si>
  <si>
    <t>LLIBRES TEXT POL COSTA 1r</t>
  </si>
  <si>
    <t>QUOTA AMPA FAMILIA ALONSO ESTEVE</t>
  </si>
  <si>
    <t>LLIBRES TEXT BERTA FERRON 3r</t>
  </si>
  <si>
    <t>QUOTA AMPA FAMÍLIA COSTA TRAVE</t>
  </si>
  <si>
    <t>LLIBRES TEXT ELSA MOLINS P5</t>
  </si>
  <si>
    <t>QUOTA AMPA FAMÍLIA MOLINS</t>
  </si>
  <si>
    <t>QUOTA AMPA FAMÍLIA FERRON GÜERA</t>
  </si>
  <si>
    <t>LLIBRES TEXT ENZO MOLINS P4</t>
  </si>
  <si>
    <t>LLIBRES TEXT SARA RODRÍGUEZ WEBER 4t</t>
  </si>
  <si>
    <t>LLIBRES TEXT JONAH RODRÍGUEZ WEBER 1r</t>
  </si>
  <si>
    <t>QUOTA AMPA FAMÍLIA RODRÍGUEZ WEBER</t>
  </si>
  <si>
    <t>CÒPIA CLAU CAIXA BLAVA</t>
  </si>
  <si>
    <t>QUOTA AMPA FAMÍLIA FIDEL ANTIUS</t>
  </si>
  <si>
    <t>QUOTA AMPA FAMÍLIA PACHECO RIUMBAU</t>
  </si>
  <si>
    <t>QUOTA AMPA FAMÍLIA FURRIOLS MORENO</t>
  </si>
  <si>
    <t>INTERNET Y OTRAS COMUNICACIONES SIMYO-KPN SPAIN SL.</t>
  </si>
  <si>
    <t>QUOTA AMPA REDOUAN BADA</t>
  </si>
  <si>
    <t>LLIBRES TEXT CARMEN DURAN 5È</t>
  </si>
  <si>
    <t>LLIBRES TEXT BIANCA PEDRA 5è</t>
  </si>
  <si>
    <t>QUOTA AMPA FAMÍLIA GÓMEZ ÁLVAREZ</t>
  </si>
  <si>
    <t>QUOTA AMPA FAMÍLIA BARTUMEUS GARCIA</t>
  </si>
  <si>
    <t>QUOTA AMPA FAMÍLIA PEDRA LÓPEZ</t>
  </si>
  <si>
    <t>LLIBRES TEXT IRENE MARTÍNEZ 5È</t>
  </si>
  <si>
    <t>QUOTA AMPA FAMÍLIA MARTÍNEZ VEGA</t>
  </si>
  <si>
    <t>QUOTA AMPA FAMÍLIA FLORIS MARTIN</t>
  </si>
  <si>
    <t>LLIBRES TEXT MARTÍ GÓMEZ P5</t>
  </si>
  <si>
    <t>QUOTA AMPA FAMÍLIA MAX FARRERONS</t>
  </si>
  <si>
    <t>QUOTA AMPA FAMÍLIA CANTILLO GÓMEZ</t>
  </si>
  <si>
    <t>QUOTA AMPA FAMÍLIA MARTÍNEZ MARTÍNEZ</t>
  </si>
  <si>
    <t>QUOTA AMPA FAMÍLIA ABRIL OLIVARES</t>
  </si>
  <si>
    <t>QUOTA AMPA FAMÍLIA VÁZQUEZ CASAS</t>
  </si>
  <si>
    <t>QUOTA AMPA FAMÍLIA GÓMEZ SELLARÉS</t>
  </si>
  <si>
    <t>QUOTA AMPA FAMÍLIA NEBOT RIERA</t>
  </si>
  <si>
    <t>QUOTA AMPA FAMÍLIA LANAU NEVADO</t>
  </si>
  <si>
    <t>QUOTA AMPA FAMÍLIA JULI BELTRAN-SIMÓ</t>
  </si>
  <si>
    <t>QUOTA AMPA FAMÍLIA BAROT BERNABÉ</t>
  </si>
  <si>
    <t>QUOTA AMPA FAMÍLIA MORENO BATLLE</t>
  </si>
  <si>
    <t>QUOTA AMPA FAMÍLIA GÓMEZ DALÍ</t>
  </si>
  <si>
    <t>QUOTA AMPA FAMÍLIA MOLINS PÉREZ</t>
  </si>
  <si>
    <t>QUOTA AMPA FAMÍLIA FARRERONS GALLEGO</t>
  </si>
  <si>
    <t>QUOTA AMPA FAMÍLIA BADA</t>
  </si>
  <si>
    <t>PAGAMENT IMPAGAT JANA FORTES MATEU</t>
  </si>
  <si>
    <t>11/12-139</t>
  </si>
  <si>
    <t>11/12-140</t>
  </si>
  <si>
    <t>12/13-001</t>
  </si>
  <si>
    <t>12/13-002</t>
  </si>
  <si>
    <t>12/13-003</t>
  </si>
  <si>
    <t>12/13-004</t>
  </si>
  <si>
    <t>12/13-005</t>
  </si>
  <si>
    <t>12/13-006</t>
  </si>
  <si>
    <t>TRANSFERENCIA A IMPREMTA GRAUPERA (CALENDARIS)</t>
  </si>
  <si>
    <t>LLIBRES ST JORDI + LLIBRES REGALATS AULES</t>
  </si>
  <si>
    <t>*</t>
  </si>
  <si>
    <t>TAXES A LA NAIRA</t>
  </si>
  <si>
    <t>11/12-141</t>
  </si>
  <si>
    <t>PARKING I PEATGES A LA MIREIA</t>
  </si>
  <si>
    <t>12/13-016</t>
  </si>
  <si>
    <t>regal 6è</t>
  </si>
  <si>
    <t>beques colònies</t>
  </si>
  <si>
    <t>gegantó</t>
  </si>
  <si>
    <t>llibres aules St Jordi</t>
  </si>
  <si>
    <t>melindros xocolatada carnestoltes</t>
  </si>
  <si>
    <t>tió de Nadal</t>
  </si>
  <si>
    <t>reparar porta entrada pati P-5</t>
  </si>
  <si>
    <t>REMESA REBUTS AMPA SOBIRANS ABR 2012</t>
  </si>
  <si>
    <t>REMESA REBUTS AMPA SOBIRANS MAI 2012</t>
  </si>
  <si>
    <t>REMESA REBUTS AMPA SOBIRANS JUN 2012</t>
  </si>
  <si>
    <t>REMESA RECIBOS AMPA SOBIRANS SET 2012</t>
  </si>
  <si>
    <t>PAGAMENT IMPAGAT DE SUAREZ CABANILLAS</t>
  </si>
  <si>
    <t>PAGAMENT IMPAGAT NAIARA MASFERRER GALLARDO + QUOTA GEN</t>
  </si>
  <si>
    <t>PAGAMENT IMPAGAT DE CLÀUDIA MARTÍ BAYERRI</t>
  </si>
  <si>
    <t>PAGAMENT IMPAGAT DE NOEL GÓMEZ ÁVILA + QUOTA GEN</t>
  </si>
  <si>
    <t>11/12-142</t>
  </si>
  <si>
    <t>QUOTA AMPA FAMÍLIA FORTES MATEU</t>
  </si>
  <si>
    <t>TRANSFERÈNCIA DESDE COMERCIAL GIRONA DE LLIBRERIES S.L.</t>
  </si>
  <si>
    <t>BENEFICIS</t>
  </si>
  <si>
    <t>TOTAL GENERAL</t>
  </si>
  <si>
    <t>IMPAGATS 2011-2012</t>
  </si>
  <si>
    <t>PAGAMENT IMPAGAT MARIANA JIMÉNEZ ESTENISLAO</t>
  </si>
  <si>
    <t>PAGAMENT IMPAGAT IULIA MARIA ANDREESCU</t>
  </si>
  <si>
    <t>PAGAMENT EFECTIU IMPAGAT ALBA MONTERO TORRES</t>
  </si>
  <si>
    <t>IMPAGAT DEVOLUCIÓ REBUT</t>
  </si>
  <si>
    <t>PRESSUPOST ASSIGNAT ESCOLA</t>
  </si>
  <si>
    <t>SALDO A 31/08/11</t>
  </si>
</sst>
</file>

<file path=xl/styles.xml><?xml version="1.0" encoding="utf-8"?>
<styleSheet xmlns="http://schemas.openxmlformats.org/spreadsheetml/2006/main">
  <numFmts count="7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d\-mm\-yy;@"/>
    <numFmt numFmtId="165" formatCode="#,##0.00\ &quot;€&quot;"/>
    <numFmt numFmtId="166" formatCode="#,##0.00\ _€"/>
    <numFmt numFmtId="167" formatCode="#,##0.00_ ;[Red]\-#,##0.00\ "/>
  </numFmts>
  <fonts count="39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3366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6337778862885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5" fillId="0" borderId="7" xfId="0" applyNumberFormat="1" applyFont="1" applyBorder="1" applyAlignment="1">
      <alignment horizontal="right" vertical="center"/>
    </xf>
    <xf numFmtId="17" fontId="0" fillId="0" borderId="7" xfId="0" applyNumberForma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165" fontId="8" fillId="6" borderId="0" xfId="0" applyNumberFormat="1" applyFont="1" applyFill="1"/>
    <xf numFmtId="165" fontId="8" fillId="7" borderId="0" xfId="0" applyNumberFormat="1" applyFont="1" applyFill="1"/>
    <xf numFmtId="166" fontId="3" fillId="0" borderId="7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vertical="center"/>
    </xf>
    <xf numFmtId="40" fontId="12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6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9" fillId="8" borderId="5" xfId="0" applyFont="1" applyFill="1" applyBorder="1" applyAlignment="1">
      <alignment horizontal="left"/>
    </xf>
    <xf numFmtId="0" fontId="10" fillId="9" borderId="10" xfId="0" applyFont="1" applyFill="1" applyBorder="1" applyAlignment="1">
      <alignment horizontal="left"/>
    </xf>
    <xf numFmtId="0" fontId="13" fillId="8" borderId="0" xfId="0" applyFont="1" applyFill="1" applyAlignment="1">
      <alignment horizontal="left" vertical="center" wrapText="1"/>
    </xf>
    <xf numFmtId="0" fontId="13" fillId="9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44" fontId="15" fillId="8" borderId="0" xfId="1" applyFont="1" applyFill="1" applyBorder="1"/>
    <xf numFmtId="0" fontId="15" fillId="8" borderId="0" xfId="0" applyFont="1" applyFill="1" applyBorder="1" applyAlignment="1">
      <alignment horizontal="left"/>
    </xf>
    <xf numFmtId="0" fontId="15" fillId="8" borderId="0" xfId="0" applyFont="1" applyFill="1" applyBorder="1"/>
    <xf numFmtId="0" fontId="14" fillId="8" borderId="0" xfId="0" applyFont="1" applyFill="1" applyBorder="1" applyAlignment="1">
      <alignment horizontal="left"/>
    </xf>
    <xf numFmtId="44" fontId="15" fillId="9" borderId="0" xfId="1" applyFont="1" applyFill="1" applyBorder="1"/>
    <xf numFmtId="44" fontId="11" fillId="9" borderId="11" xfId="0" applyNumberFormat="1" applyFont="1" applyFill="1" applyBorder="1"/>
    <xf numFmtId="44" fontId="11" fillId="8" borderId="10" xfId="1" applyFont="1" applyFill="1" applyBorder="1"/>
    <xf numFmtId="0" fontId="13" fillId="9" borderId="7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vertical="center"/>
    </xf>
    <xf numFmtId="0" fontId="19" fillId="2" borderId="2" xfId="0" quotePrefix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0" fillId="0" borderId="0" xfId="0" applyFont="1"/>
    <xf numFmtId="164" fontId="0" fillId="0" borderId="0" xfId="0" applyNumberFormat="1" applyFont="1" applyAlignment="1">
      <alignment vertical="center"/>
    </xf>
    <xf numFmtId="4" fontId="21" fillId="2" borderId="6" xfId="0" applyNumberFormat="1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horizontal="left"/>
    </xf>
    <xf numFmtId="44" fontId="11" fillId="8" borderId="0" xfId="1" applyFont="1" applyFill="1" applyBorder="1"/>
    <xf numFmtId="0" fontId="24" fillId="0" borderId="0" xfId="0" applyFont="1"/>
    <xf numFmtId="4" fontId="24" fillId="0" borderId="0" xfId="0" applyNumberFormat="1" applyFont="1"/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4" fontId="21" fillId="2" borderId="9" xfId="0" applyNumberFormat="1" applyFont="1" applyFill="1" applyBorder="1" applyAlignment="1">
      <alignment horizontal="right" vertical="center" wrapText="1"/>
    </xf>
    <xf numFmtId="0" fontId="25" fillId="0" borderId="0" xfId="0" applyFont="1"/>
    <xf numFmtId="164" fontId="25" fillId="0" borderId="0" xfId="0" applyNumberFormat="1" applyFont="1"/>
    <xf numFmtId="0" fontId="26" fillId="2" borderId="1" xfId="0" applyFont="1" applyFill="1" applyBorder="1" applyAlignment="1">
      <alignment vertical="center"/>
    </xf>
    <xf numFmtId="164" fontId="27" fillId="2" borderId="2" xfId="0" applyNumberFormat="1" applyFont="1" applyFill="1" applyBorder="1" applyAlignment="1">
      <alignment vertical="center"/>
    </xf>
    <xf numFmtId="4" fontId="26" fillId="2" borderId="2" xfId="0" applyNumberFormat="1" applyFont="1" applyFill="1" applyBorder="1" applyAlignment="1">
      <alignment horizontal="right" vertical="center"/>
    </xf>
    <xf numFmtId="4" fontId="26" fillId="2" borderId="3" xfId="0" applyNumberFormat="1" applyFont="1" applyFill="1" applyBorder="1" applyAlignment="1">
      <alignment horizontal="right" vertical="center"/>
    </xf>
    <xf numFmtId="167" fontId="21" fillId="2" borderId="2" xfId="0" applyNumberFormat="1" applyFont="1" applyFill="1" applyBorder="1" applyAlignment="1">
      <alignment horizontal="right" vertical="center"/>
    </xf>
    <xf numFmtId="167" fontId="22" fillId="2" borderId="2" xfId="0" applyNumberFormat="1" applyFont="1" applyFill="1" applyBorder="1" applyAlignment="1">
      <alignment vertical="center"/>
    </xf>
    <xf numFmtId="167" fontId="28" fillId="0" borderId="10" xfId="0" applyNumberFormat="1" applyFont="1" applyBorder="1" applyAlignment="1">
      <alignment vertical="center"/>
    </xf>
    <xf numFmtId="167" fontId="28" fillId="0" borderId="0" xfId="0" applyNumberFormat="1" applyFont="1" applyAlignment="1">
      <alignment vertical="center"/>
    </xf>
    <xf numFmtId="167" fontId="21" fillId="2" borderId="2" xfId="0" applyNumberFormat="1" applyFont="1" applyFill="1" applyBorder="1" applyAlignment="1">
      <alignment vertical="center"/>
    </xf>
    <xf numFmtId="167" fontId="28" fillId="0" borderId="0" xfId="0" applyNumberFormat="1" applyFont="1" applyBorder="1" applyAlignment="1">
      <alignment vertical="center"/>
    </xf>
    <xf numFmtId="4" fontId="21" fillId="3" borderId="10" xfId="0" applyNumberFormat="1" applyFont="1" applyFill="1" applyBorder="1" applyAlignment="1">
      <alignment horizontal="right" vertical="center" wrapText="1"/>
    </xf>
    <xf numFmtId="164" fontId="17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wrapText="1"/>
    </xf>
    <xf numFmtId="167" fontId="21" fillId="3" borderId="10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16" fillId="3" borderId="10" xfId="0" quotePrefix="1" applyFont="1" applyFill="1" applyBorder="1" applyAlignment="1">
      <alignment horizontal="center" vertical="center" wrapText="1"/>
    </xf>
    <xf numFmtId="0" fontId="29" fillId="2" borderId="2" xfId="0" quotePrefix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7" fontId="30" fillId="2" borderId="2" xfId="0" applyNumberFormat="1" applyFont="1" applyFill="1" applyBorder="1" applyAlignment="1">
      <alignment horizontal="right" vertical="center"/>
    </xf>
    <xf numFmtId="0" fontId="17" fillId="5" borderId="10" xfId="0" applyFont="1" applyFill="1" applyBorder="1" applyAlignment="1">
      <alignment horizontal="left" vertical="center" wrapText="1"/>
    </xf>
    <xf numFmtId="167" fontId="21" fillId="12" borderId="10" xfId="0" applyNumberFormat="1" applyFont="1" applyFill="1" applyBorder="1" applyAlignment="1">
      <alignment horizontal="right" vertical="center" wrapText="1"/>
    </xf>
    <xf numFmtId="0" fontId="13" fillId="11" borderId="10" xfId="0" applyFont="1" applyFill="1" applyBorder="1" applyAlignment="1">
      <alignment horizontal="center" vertical="center" wrapText="1"/>
    </xf>
    <xf numFmtId="167" fontId="21" fillId="2" borderId="6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33" fillId="3" borderId="5" xfId="0" applyFont="1" applyFill="1" applyBorder="1" applyAlignment="1">
      <alignment horizontal="center" vertical="center" wrapText="1"/>
    </xf>
    <xf numFmtId="4" fontId="34" fillId="2" borderId="2" xfId="0" applyNumberFormat="1" applyFont="1" applyFill="1" applyBorder="1" applyAlignment="1">
      <alignment horizontal="right" vertical="center"/>
    </xf>
    <xf numFmtId="4" fontId="34" fillId="2" borderId="3" xfId="0" applyNumberFormat="1" applyFont="1" applyFill="1" applyBorder="1" applyAlignment="1">
      <alignment horizontal="right" vertical="center"/>
    </xf>
    <xf numFmtId="4" fontId="20" fillId="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16" fillId="3" borderId="10" xfId="0" applyFont="1" applyFill="1" applyBorder="1" applyAlignment="1">
      <alignment horizontal="center" vertical="center" wrapText="1"/>
    </xf>
    <xf numFmtId="167" fontId="28" fillId="0" borderId="8" xfId="0" applyNumberFormat="1" applyFont="1" applyBorder="1" applyAlignment="1">
      <alignment vertical="center"/>
    </xf>
    <xf numFmtId="4" fontId="18" fillId="3" borderId="10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0" fontId="16" fillId="12" borderId="10" xfId="0" quotePrefix="1" applyFont="1" applyFill="1" applyBorder="1" applyAlignment="1">
      <alignment horizontal="center" vertical="center" wrapText="1"/>
    </xf>
    <xf numFmtId="167" fontId="28" fillId="0" borderId="0" xfId="0" applyNumberFormat="1" applyFont="1" applyFill="1" applyAlignment="1">
      <alignment vertical="center"/>
    </xf>
    <xf numFmtId="0" fontId="35" fillId="13" borderId="10" xfId="0" applyFont="1" applyFill="1" applyBorder="1" applyAlignment="1">
      <alignment vertical="center"/>
    </xf>
    <xf numFmtId="167" fontId="22" fillId="2" borderId="2" xfId="0" applyNumberFormat="1" applyFont="1" applyFill="1" applyBorder="1" applyAlignment="1">
      <alignment horizontal="right" vertical="center"/>
    </xf>
    <xf numFmtId="167" fontId="21" fillId="5" borderId="10" xfId="0" applyNumberFormat="1" applyFont="1" applyFill="1" applyBorder="1" applyAlignment="1">
      <alignment horizontal="right" vertical="center" wrapText="1"/>
    </xf>
    <xf numFmtId="40" fontId="13" fillId="9" borderId="0" xfId="0" applyNumberFormat="1" applyFont="1" applyFill="1" applyBorder="1" applyAlignment="1">
      <alignment horizontal="left" vertical="center" wrapText="1"/>
    </xf>
    <xf numFmtId="0" fontId="36" fillId="0" borderId="0" xfId="0" applyFont="1"/>
    <xf numFmtId="44" fontId="37" fillId="0" borderId="0" xfId="1" applyFont="1" applyAlignment="1"/>
    <xf numFmtId="167" fontId="30" fillId="2" borderId="3" xfId="0" applyNumberFormat="1" applyFont="1" applyFill="1" applyBorder="1" applyAlignment="1">
      <alignment horizontal="right" vertical="center"/>
    </xf>
    <xf numFmtId="0" fontId="36" fillId="5" borderId="0" xfId="0" applyFont="1" applyFill="1"/>
    <xf numFmtId="6" fontId="0" fillId="5" borderId="0" xfId="0" applyNumberFormat="1" applyFill="1"/>
    <xf numFmtId="0" fontId="0" fillId="5" borderId="0" xfId="0" applyFill="1"/>
    <xf numFmtId="8" fontId="0" fillId="5" borderId="0" xfId="0" applyNumberFormat="1" applyFill="1"/>
    <xf numFmtId="8" fontId="11" fillId="5" borderId="0" xfId="0" applyNumberFormat="1" applyFont="1" applyFill="1"/>
    <xf numFmtId="0" fontId="38" fillId="3" borderId="10" xfId="0" applyFont="1" applyFill="1" applyBorder="1" applyAlignment="1">
      <alignment horizontal="center" vertical="center" wrapText="1"/>
    </xf>
    <xf numFmtId="165" fontId="15" fillId="9" borderId="0" xfId="1" applyNumberFormat="1" applyFont="1" applyFill="1" applyBorder="1"/>
    <xf numFmtId="165" fontId="15" fillId="9" borderId="0" xfId="1" applyNumberFormat="1" applyFont="1" applyFill="1" applyBorder="1" applyAlignment="1">
      <alignment horizontal="right"/>
    </xf>
    <xf numFmtId="44" fontId="15" fillId="5" borderId="0" xfId="1" applyFont="1" applyFill="1" applyBorder="1"/>
    <xf numFmtId="0" fontId="37" fillId="0" borderId="0" xfId="0" applyFont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7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Evolució</a:t>
            </a:r>
            <a:r>
              <a:rPr lang="en-US" baseline="0"/>
              <a:t> saldo </a:t>
            </a:r>
            <a:r>
              <a:rPr lang="en-US"/>
              <a:t>total 2011-2012 (€)</a:t>
            </a:r>
          </a:p>
        </c:rich>
      </c:tx>
    </c:title>
    <c:plotArea>
      <c:layout>
        <c:manualLayout>
          <c:layoutTarget val="inner"/>
          <c:xMode val="edge"/>
          <c:yMode val="edge"/>
          <c:x val="0.11064605307813018"/>
          <c:y val="0.12750772428830237"/>
          <c:w val="0.85254327080180725"/>
          <c:h val="0.80263879679341565"/>
        </c:manualLayout>
      </c:layout>
      <c:scatterChart>
        <c:scatterStyle val="lineMarker"/>
        <c:ser>
          <c:idx val="0"/>
          <c:order val="0"/>
          <c:tx>
            <c:strRef>
              <c:f>Saldo!$A$5</c:f>
              <c:strCache>
                <c:ptCount val="1"/>
                <c:pt idx="0">
                  <c:v>total €</c:v>
                </c:pt>
              </c:strCache>
            </c:strRef>
          </c:tx>
          <c:xVal>
            <c:numRef>
              <c:f>Saldo!$C$1:$O$1</c:f>
              <c:numCache>
                <c:formatCode>dd\-mm\-yy;@</c:formatCode>
                <c:ptCount val="13"/>
                <c:pt idx="0">
                  <c:v>40786</c:v>
                </c:pt>
                <c:pt idx="1">
                  <c:v>40816</c:v>
                </c:pt>
                <c:pt idx="2">
                  <c:v>40847</c:v>
                </c:pt>
                <c:pt idx="3">
                  <c:v>40877</c:v>
                </c:pt>
                <c:pt idx="4">
                  <c:v>40908</c:v>
                </c:pt>
                <c:pt idx="5">
                  <c:v>40939</c:v>
                </c:pt>
                <c:pt idx="6">
                  <c:v>40967</c:v>
                </c:pt>
                <c:pt idx="7">
                  <c:v>40999</c:v>
                </c:pt>
                <c:pt idx="8">
                  <c:v>41029</c:v>
                </c:pt>
                <c:pt idx="9">
                  <c:v>41060</c:v>
                </c:pt>
                <c:pt idx="10">
                  <c:v>41090</c:v>
                </c:pt>
                <c:pt idx="11">
                  <c:v>41121</c:v>
                </c:pt>
                <c:pt idx="12">
                  <c:v>41152</c:v>
                </c:pt>
              </c:numCache>
            </c:numRef>
          </c:xVal>
          <c:yVal>
            <c:numRef>
              <c:f>Saldo!$C$5:$O$5</c:f>
              <c:numCache>
                <c:formatCode>#,##0.00</c:formatCode>
                <c:ptCount val="13"/>
                <c:pt idx="0">
                  <c:v>7149.7199999999993</c:v>
                </c:pt>
                <c:pt idx="1">
                  <c:v>13220.549999999997</c:v>
                </c:pt>
                <c:pt idx="2">
                  <c:v>12334.61</c:v>
                </c:pt>
                <c:pt idx="3">
                  <c:v>13175.63</c:v>
                </c:pt>
                <c:pt idx="4">
                  <c:v>14146.76</c:v>
                </c:pt>
                <c:pt idx="5">
                  <c:v>14722.019999999999</c:v>
                </c:pt>
                <c:pt idx="6">
                  <c:v>13985.51</c:v>
                </c:pt>
                <c:pt idx="7">
                  <c:v>14338.839999999993</c:v>
                </c:pt>
                <c:pt idx="8">
                  <c:v>14396.729999999985</c:v>
                </c:pt>
                <c:pt idx="9">
                  <c:v>15766.279999999981</c:v>
                </c:pt>
                <c:pt idx="10">
                  <c:v>13525.06999999998</c:v>
                </c:pt>
                <c:pt idx="11">
                  <c:v>11439.989999999978</c:v>
                </c:pt>
                <c:pt idx="12">
                  <c:v>16623.909999999978</c:v>
                </c:pt>
              </c:numCache>
            </c:numRef>
          </c:yVal>
        </c:ser>
        <c:axId val="64488576"/>
        <c:axId val="64490112"/>
      </c:scatterChart>
      <c:valAx>
        <c:axId val="64488576"/>
        <c:scaling>
          <c:orientation val="minMax"/>
          <c:max val="41190"/>
          <c:min val="40765"/>
        </c:scaling>
        <c:axPos val="b"/>
        <c:majorGridlines/>
        <c:numFmt formatCode="dd\-mm\-yy;@" sourceLinked="1"/>
        <c:minorTickMark val="in"/>
        <c:tickLblPos val="nextTo"/>
        <c:crossAx val="64490112"/>
        <c:crosses val="autoZero"/>
        <c:crossBetween val="midCat"/>
      </c:valAx>
      <c:valAx>
        <c:axId val="64490112"/>
        <c:scaling>
          <c:orientation val="minMax"/>
        </c:scaling>
        <c:axPos val="l"/>
        <c:majorGridlines/>
        <c:numFmt formatCode="#,##0.00" sourceLinked="1"/>
        <c:tickLblPos val="nextTo"/>
        <c:crossAx val="64488576"/>
        <c:crosses val="autoZero"/>
        <c:crossBetween val="midCat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6349</xdr:rowOff>
    </xdr:from>
    <xdr:to>
      <xdr:col>15</xdr:col>
      <xdr:colOff>714374</xdr:colOff>
      <xdr:row>28</xdr:row>
      <xdr:rowOff>34925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1"/>
  <dimension ref="A1:CD912"/>
  <sheetViews>
    <sheetView zoomScale="10" zoomScaleNormal="1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I124" sqref="I124"/>
    </sheetView>
  </sheetViews>
  <sheetFormatPr defaultColWidth="11.42578125" defaultRowHeight="15"/>
  <cols>
    <col min="1" max="1" width="6.7109375" style="11" customWidth="1"/>
    <col min="2" max="2" width="7.7109375" style="46" customWidth="1"/>
    <col min="3" max="3" width="53.28515625" style="38" customWidth="1"/>
    <col min="4" max="4" width="12.28515625" style="77" customWidth="1"/>
    <col min="5" max="5" width="13.85546875" style="38" customWidth="1"/>
    <col min="6" max="11" width="8.7109375" style="38" customWidth="1"/>
    <col min="12" max="13" width="9.42578125" style="38" customWidth="1"/>
    <col min="14" max="14" width="9" style="38" customWidth="1"/>
    <col min="15" max="16" width="9.28515625" style="38" customWidth="1"/>
    <col min="17" max="17" width="9.7109375" style="38" customWidth="1"/>
    <col min="18" max="19" width="8.7109375" style="38" customWidth="1"/>
    <col min="20" max="20" width="10.7109375" style="38" customWidth="1"/>
    <col min="21" max="21" width="9.7109375" style="38" customWidth="1"/>
    <col min="22" max="22" width="7.140625" style="38" customWidth="1"/>
    <col min="23" max="23" width="9.7109375" style="38" customWidth="1"/>
    <col min="24" max="25" width="8.7109375" style="38" customWidth="1"/>
    <col min="26" max="26" width="10.28515625" style="38" customWidth="1"/>
    <col min="27" max="27" width="9.7109375" style="38" customWidth="1"/>
    <col min="28" max="32" width="9.28515625" style="38" customWidth="1"/>
    <col min="33" max="33" width="11.7109375" style="38" customWidth="1"/>
    <col min="34" max="35" width="10.7109375" style="38" customWidth="1"/>
    <col min="36" max="42" width="8.7109375" style="38" customWidth="1"/>
    <col min="43" max="43" width="11.42578125" style="38" customWidth="1"/>
    <col min="44" max="44" width="7.140625" style="38" customWidth="1"/>
    <col min="45" max="46" width="9.85546875" style="38" customWidth="1"/>
    <col min="47" max="47" width="10" style="38" customWidth="1"/>
    <col min="48" max="48" width="9.28515625" style="38" customWidth="1"/>
    <col min="49" max="51" width="10.28515625" style="38" customWidth="1"/>
    <col min="52" max="52" width="8.7109375" style="38" customWidth="1"/>
    <col min="53" max="53" width="9.140625" style="38" customWidth="1"/>
    <col min="54" max="54" width="10.7109375" style="38" customWidth="1"/>
    <col min="55" max="55" width="7.42578125" style="38" customWidth="1"/>
    <col min="56" max="56" width="7.7109375" style="38" customWidth="1"/>
    <col min="57" max="57" width="8.7109375" style="38" customWidth="1"/>
    <col min="58" max="58" width="9.140625" style="38" customWidth="1"/>
    <col min="59" max="59" width="7.5703125" style="38" customWidth="1"/>
    <col min="60" max="60" width="9.140625" style="45" customWidth="1"/>
    <col min="61" max="61" width="7.7109375" style="38" customWidth="1"/>
    <col min="62" max="62" width="7.85546875" style="38" customWidth="1"/>
    <col min="63" max="64" width="9.140625" style="38" customWidth="1"/>
    <col min="65" max="65" width="7.7109375" style="38" customWidth="1"/>
    <col min="66" max="67" width="9.5703125" style="38" customWidth="1"/>
    <col min="68" max="70" width="10.7109375" style="38" customWidth="1"/>
    <col min="71" max="71" width="10.28515625" style="38" customWidth="1"/>
    <col min="72" max="72" width="10.7109375" style="38" customWidth="1"/>
    <col min="73" max="73" width="11.7109375" style="38" customWidth="1"/>
    <col min="74" max="81" width="11.42578125" style="38" customWidth="1"/>
    <col min="82" max="16384" width="11.42578125" style="38"/>
  </cols>
  <sheetData>
    <row r="1" spans="1:82" ht="39.950000000000003" customHeight="1">
      <c r="A1" s="55" t="s">
        <v>71</v>
      </c>
      <c r="B1" s="56" t="s">
        <v>45</v>
      </c>
      <c r="C1" s="56" t="s">
        <v>32</v>
      </c>
      <c r="D1" s="56" t="s">
        <v>24</v>
      </c>
      <c r="E1" s="56" t="s">
        <v>72</v>
      </c>
      <c r="F1" s="36" t="s">
        <v>76</v>
      </c>
      <c r="G1" s="36" t="s">
        <v>77</v>
      </c>
      <c r="H1" s="36" t="s">
        <v>78</v>
      </c>
      <c r="I1" s="36" t="s">
        <v>79</v>
      </c>
      <c r="J1" s="36" t="s">
        <v>80</v>
      </c>
      <c r="K1" s="36" t="s">
        <v>34</v>
      </c>
      <c r="L1" s="36" t="s">
        <v>50</v>
      </c>
      <c r="M1" s="36" t="s">
        <v>62</v>
      </c>
      <c r="N1" s="36" t="s">
        <v>51</v>
      </c>
      <c r="O1" s="36" t="s">
        <v>52</v>
      </c>
      <c r="P1" s="36" t="s">
        <v>41</v>
      </c>
      <c r="Q1" s="36" t="s">
        <v>82</v>
      </c>
      <c r="R1" s="36" t="s">
        <v>54</v>
      </c>
      <c r="S1" s="36" t="s">
        <v>55</v>
      </c>
      <c r="T1" s="36" t="s">
        <v>83</v>
      </c>
      <c r="U1" s="36" t="s">
        <v>27</v>
      </c>
      <c r="V1" s="36" t="s">
        <v>26</v>
      </c>
      <c r="W1" s="36" t="s">
        <v>57</v>
      </c>
      <c r="X1" s="36" t="s">
        <v>86</v>
      </c>
      <c r="Y1" s="36" t="s">
        <v>56</v>
      </c>
      <c r="Z1" s="36" t="s">
        <v>101</v>
      </c>
      <c r="AA1" s="36" t="s">
        <v>42</v>
      </c>
      <c r="AB1" s="36" t="s">
        <v>315</v>
      </c>
      <c r="AC1" s="36" t="s">
        <v>53</v>
      </c>
      <c r="AD1" s="36" t="s">
        <v>425</v>
      </c>
      <c r="AE1" s="36" t="s">
        <v>426</v>
      </c>
      <c r="AF1" s="36" t="s">
        <v>427</v>
      </c>
      <c r="AG1" s="35" t="s">
        <v>109</v>
      </c>
      <c r="AH1" s="35" t="s">
        <v>106</v>
      </c>
      <c r="AI1" s="35" t="s">
        <v>91</v>
      </c>
      <c r="AJ1" s="35" t="s">
        <v>107</v>
      </c>
      <c r="AK1" s="35" t="s">
        <v>87</v>
      </c>
      <c r="AL1" s="35" t="s">
        <v>62</v>
      </c>
      <c r="AM1" s="35" t="s">
        <v>92</v>
      </c>
      <c r="AN1" s="35" t="s">
        <v>103</v>
      </c>
      <c r="AO1" s="35" t="s">
        <v>93</v>
      </c>
      <c r="AP1" s="35" t="s">
        <v>104</v>
      </c>
      <c r="AQ1" s="35" t="s">
        <v>89</v>
      </c>
      <c r="AR1" s="35" t="s">
        <v>82</v>
      </c>
      <c r="AS1" s="35" t="s">
        <v>54</v>
      </c>
      <c r="AT1" s="35" t="s">
        <v>55</v>
      </c>
      <c r="AU1" s="35" t="s">
        <v>83</v>
      </c>
      <c r="AV1" s="35" t="s">
        <v>27</v>
      </c>
      <c r="AW1" s="35" t="s">
        <v>26</v>
      </c>
      <c r="AX1" s="35" t="s">
        <v>57</v>
      </c>
      <c r="AY1" s="35" t="s">
        <v>86</v>
      </c>
      <c r="AZ1" s="35" t="s">
        <v>56</v>
      </c>
      <c r="BA1" s="35" t="s">
        <v>99</v>
      </c>
      <c r="BB1" s="35" t="s">
        <v>42</v>
      </c>
      <c r="BC1" s="35" t="s">
        <v>315</v>
      </c>
      <c r="BD1" s="35" t="s">
        <v>425</v>
      </c>
      <c r="BE1" s="35" t="s">
        <v>426</v>
      </c>
      <c r="BF1" s="35" t="s">
        <v>427</v>
      </c>
      <c r="BG1" s="35" t="s">
        <v>53</v>
      </c>
      <c r="BH1" s="35" t="s">
        <v>90</v>
      </c>
      <c r="BI1" s="35" t="s">
        <v>28</v>
      </c>
      <c r="BJ1" s="35" t="s">
        <v>88</v>
      </c>
      <c r="BK1" s="35" t="s">
        <v>102</v>
      </c>
      <c r="BL1" s="35" t="s">
        <v>770</v>
      </c>
      <c r="BM1" s="35" t="s">
        <v>58</v>
      </c>
      <c r="BN1" s="35" t="s">
        <v>59</v>
      </c>
      <c r="BO1" s="35" t="s">
        <v>60</v>
      </c>
      <c r="BP1" s="35" t="s">
        <v>105</v>
      </c>
      <c r="BQ1" s="35" t="s">
        <v>61</v>
      </c>
      <c r="BR1" s="37" t="s">
        <v>95</v>
      </c>
      <c r="BS1" s="35" t="s">
        <v>44</v>
      </c>
      <c r="BT1" s="35" t="s">
        <v>100</v>
      </c>
      <c r="BU1" s="35" t="s">
        <v>64</v>
      </c>
      <c r="BV1" s="35" t="s">
        <v>63</v>
      </c>
      <c r="BW1" s="35" t="s">
        <v>30</v>
      </c>
      <c r="BX1" s="35" t="s">
        <v>29</v>
      </c>
      <c r="BY1" s="36" t="s">
        <v>65</v>
      </c>
      <c r="BZ1" s="35" t="s">
        <v>66</v>
      </c>
      <c r="CA1" s="19" t="s">
        <v>67</v>
      </c>
      <c r="CB1" s="19" t="s">
        <v>68</v>
      </c>
      <c r="CC1" s="19" t="s">
        <v>69</v>
      </c>
      <c r="CD1" s="19" t="s">
        <v>84</v>
      </c>
    </row>
    <row r="2" spans="1:82" ht="15" customHeight="1">
      <c r="A2" s="39" t="s">
        <v>23</v>
      </c>
      <c r="B2" s="71">
        <v>40729</v>
      </c>
      <c r="C2" s="72" t="s">
        <v>428</v>
      </c>
      <c r="D2" s="90"/>
      <c r="E2" s="73">
        <v>980</v>
      </c>
      <c r="F2" s="66"/>
      <c r="G2" s="66"/>
      <c r="H2" s="66"/>
      <c r="I2" s="66"/>
      <c r="J2" s="66"/>
      <c r="K2" s="66"/>
      <c r="M2" s="73">
        <v>980</v>
      </c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7">
        <f t="shared" ref="CD2:CD33" si="0">E2-SUM(F2:BX2)</f>
        <v>0</v>
      </c>
    </row>
    <row r="3" spans="1:82" ht="15" customHeight="1">
      <c r="A3" s="39" t="s">
        <v>23</v>
      </c>
      <c r="B3" s="71">
        <v>40729</v>
      </c>
      <c r="C3" s="72" t="s">
        <v>17</v>
      </c>
      <c r="D3" s="90" t="s">
        <v>421</v>
      </c>
      <c r="E3" s="73">
        <v>-6.2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73">
        <v>-6.2</v>
      </c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7">
        <f t="shared" si="0"/>
        <v>0</v>
      </c>
    </row>
    <row r="4" spans="1:82" ht="15" customHeight="1">
      <c r="A4" s="39" t="s">
        <v>23</v>
      </c>
      <c r="B4" s="71">
        <v>40729</v>
      </c>
      <c r="C4" s="72" t="s">
        <v>21</v>
      </c>
      <c r="D4" s="90" t="s">
        <v>421</v>
      </c>
      <c r="E4" s="73">
        <v>-1.1200000000000001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73">
        <v>-1.1200000000000001</v>
      </c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7">
        <f t="shared" si="0"/>
        <v>0</v>
      </c>
    </row>
    <row r="5" spans="1:82" ht="15" customHeight="1">
      <c r="A5" s="39" t="s">
        <v>23</v>
      </c>
      <c r="B5" s="71">
        <v>40791</v>
      </c>
      <c r="C5" s="44" t="s">
        <v>429</v>
      </c>
      <c r="D5" s="90"/>
      <c r="E5" s="73">
        <v>-100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73">
        <v>-100</v>
      </c>
      <c r="CB5" s="66"/>
      <c r="CC5" s="66"/>
      <c r="CD5" s="95">
        <f t="shared" si="0"/>
        <v>-100</v>
      </c>
    </row>
    <row r="6" spans="1:82" ht="15" customHeight="1">
      <c r="A6" s="43" t="s">
        <v>22</v>
      </c>
      <c r="B6" s="71">
        <v>40791</v>
      </c>
      <c r="C6" s="72" t="s">
        <v>269</v>
      </c>
      <c r="D6" s="75" t="s">
        <v>430</v>
      </c>
      <c r="E6" s="80">
        <v>-8.94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M6" s="66"/>
      <c r="BN6" s="66"/>
      <c r="BO6" s="66"/>
      <c r="BP6" s="66"/>
      <c r="BQ6" s="66"/>
      <c r="BR6" s="66"/>
      <c r="BS6" s="66"/>
      <c r="BT6" s="66"/>
      <c r="BU6" s="80">
        <v>-8.94</v>
      </c>
      <c r="BV6" s="66"/>
      <c r="BW6" s="66"/>
      <c r="BX6" s="66"/>
      <c r="BY6" s="66"/>
      <c r="BZ6" s="66"/>
      <c r="CA6" s="66"/>
      <c r="CB6" s="80">
        <v>-8.94</v>
      </c>
      <c r="CC6" s="66"/>
      <c r="CD6" s="67">
        <f t="shared" si="0"/>
        <v>0</v>
      </c>
    </row>
    <row r="7" spans="1:82" ht="15" customHeight="1">
      <c r="A7" s="43" t="s">
        <v>22</v>
      </c>
      <c r="B7" s="71">
        <v>40791</v>
      </c>
      <c r="C7" s="72" t="s">
        <v>431</v>
      </c>
      <c r="D7" s="90"/>
      <c r="E7" s="80">
        <v>30</v>
      </c>
      <c r="F7" s="66"/>
      <c r="G7" s="66"/>
      <c r="H7" s="66"/>
      <c r="I7" s="66"/>
      <c r="J7" s="66"/>
      <c r="K7" s="80">
        <v>30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80">
        <v>30</v>
      </c>
      <c r="CC7" s="66"/>
      <c r="CD7" s="67">
        <f t="shared" si="0"/>
        <v>0</v>
      </c>
    </row>
    <row r="8" spans="1:82" ht="15" customHeight="1">
      <c r="A8" s="43" t="s">
        <v>22</v>
      </c>
      <c r="B8" s="71">
        <v>40791</v>
      </c>
      <c r="C8" s="72" t="s">
        <v>432</v>
      </c>
      <c r="D8" s="90"/>
      <c r="E8" s="80">
        <v>30</v>
      </c>
      <c r="F8" s="66"/>
      <c r="G8" s="66"/>
      <c r="H8" s="66"/>
      <c r="I8" s="66"/>
      <c r="J8" s="66"/>
      <c r="K8" s="80">
        <v>30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80">
        <v>30</v>
      </c>
      <c r="CC8" s="66"/>
      <c r="CD8" s="67">
        <f t="shared" si="0"/>
        <v>0</v>
      </c>
    </row>
    <row r="9" spans="1:82" ht="15" customHeight="1">
      <c r="A9" s="43" t="s">
        <v>22</v>
      </c>
      <c r="B9" s="71">
        <v>40791</v>
      </c>
      <c r="C9" s="72" t="s">
        <v>433</v>
      </c>
      <c r="D9" s="90"/>
      <c r="E9" s="80">
        <v>30</v>
      </c>
      <c r="F9" s="66"/>
      <c r="G9" s="66"/>
      <c r="H9" s="66"/>
      <c r="I9" s="66"/>
      <c r="J9" s="66"/>
      <c r="K9" s="80">
        <v>30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80">
        <v>30</v>
      </c>
      <c r="CC9" s="66"/>
      <c r="CD9" s="67">
        <f t="shared" si="0"/>
        <v>0</v>
      </c>
    </row>
    <row r="10" spans="1:82" ht="15" customHeight="1">
      <c r="A10" s="43" t="s">
        <v>22</v>
      </c>
      <c r="B10" s="71">
        <v>40791</v>
      </c>
      <c r="C10" s="72" t="s">
        <v>434</v>
      </c>
      <c r="D10" s="90"/>
      <c r="E10" s="80">
        <v>30</v>
      </c>
      <c r="F10" s="66"/>
      <c r="G10" s="66"/>
      <c r="H10" s="66"/>
      <c r="I10" s="66"/>
      <c r="J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80">
        <v>30</v>
      </c>
      <c r="BY10" s="66"/>
      <c r="BZ10" s="66"/>
      <c r="CA10" s="66"/>
      <c r="CB10" s="80">
        <v>30</v>
      </c>
      <c r="CC10" s="66"/>
      <c r="CD10" s="67">
        <f t="shared" si="0"/>
        <v>0</v>
      </c>
    </row>
    <row r="11" spans="1:82" ht="15" customHeight="1">
      <c r="A11" s="43" t="s">
        <v>22</v>
      </c>
      <c r="B11" s="71">
        <v>40792</v>
      </c>
      <c r="C11" s="72" t="s">
        <v>274</v>
      </c>
      <c r="D11" s="90"/>
      <c r="E11" s="80">
        <v>0.5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80">
        <v>0.5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80">
        <v>0.5</v>
      </c>
      <c r="CC11" s="66"/>
      <c r="CD11" s="67">
        <f t="shared" si="0"/>
        <v>0</v>
      </c>
    </row>
    <row r="12" spans="1:82" ht="15" customHeight="1">
      <c r="A12" s="39" t="s">
        <v>23</v>
      </c>
      <c r="B12" s="71">
        <v>40793</v>
      </c>
      <c r="C12" s="44" t="s">
        <v>435</v>
      </c>
      <c r="D12" s="90"/>
      <c r="E12" s="73">
        <v>6540</v>
      </c>
      <c r="F12" s="66"/>
      <c r="G12" s="66"/>
      <c r="H12" s="66"/>
      <c r="I12" s="66"/>
      <c r="J12" s="66"/>
      <c r="K12" s="73">
        <v>6540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73">
        <v>6540</v>
      </c>
      <c r="CB12" s="66"/>
      <c r="CC12" s="66"/>
      <c r="CD12" s="67">
        <f t="shared" si="0"/>
        <v>0</v>
      </c>
    </row>
    <row r="13" spans="1:82" ht="15" customHeight="1">
      <c r="A13" s="39" t="s">
        <v>23</v>
      </c>
      <c r="B13" s="71">
        <v>40793</v>
      </c>
      <c r="C13" s="44" t="s">
        <v>436</v>
      </c>
      <c r="D13" s="90"/>
      <c r="E13" s="73">
        <v>234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73">
        <v>234</v>
      </c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73">
        <v>234</v>
      </c>
      <c r="CB13" s="66"/>
      <c r="CC13" s="66"/>
      <c r="CD13" s="67">
        <f t="shared" si="0"/>
        <v>0</v>
      </c>
    </row>
    <row r="14" spans="1:82" ht="15" customHeight="1">
      <c r="A14" s="39" t="s">
        <v>23</v>
      </c>
      <c r="B14" s="71">
        <v>40793</v>
      </c>
      <c r="C14" s="44" t="s">
        <v>437</v>
      </c>
      <c r="D14" s="90"/>
      <c r="E14" s="73">
        <v>31.5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73">
        <v>31.5</v>
      </c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73">
        <v>31.5</v>
      </c>
      <c r="CB14" s="66"/>
      <c r="CC14" s="66"/>
      <c r="CD14" s="67">
        <f t="shared" si="0"/>
        <v>0</v>
      </c>
    </row>
    <row r="15" spans="1:82" ht="15" customHeight="1">
      <c r="A15" s="39" t="s">
        <v>23</v>
      </c>
      <c r="B15" s="71">
        <v>40793</v>
      </c>
      <c r="C15" s="44" t="s">
        <v>438</v>
      </c>
      <c r="D15" s="90"/>
      <c r="E15" s="73">
        <v>100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73">
        <v>100</v>
      </c>
      <c r="CB15" s="66"/>
      <c r="CC15" s="66"/>
      <c r="CD15" s="95">
        <f t="shared" si="0"/>
        <v>100</v>
      </c>
    </row>
    <row r="16" spans="1:82" ht="15" customHeight="1">
      <c r="A16" s="39" t="s">
        <v>23</v>
      </c>
      <c r="B16" s="71">
        <v>40795</v>
      </c>
      <c r="C16" s="72" t="s">
        <v>423</v>
      </c>
      <c r="D16" s="75" t="s">
        <v>439</v>
      </c>
      <c r="E16" s="73">
        <v>-162.84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73">
        <v>-162.84</v>
      </c>
      <c r="BU16" s="66"/>
      <c r="BV16" s="66"/>
      <c r="BW16" s="66"/>
      <c r="BX16" s="66"/>
      <c r="BY16" s="66"/>
      <c r="BZ16" s="66"/>
      <c r="CA16" s="66"/>
      <c r="CB16" s="66"/>
      <c r="CC16" s="66"/>
      <c r="CD16" s="67">
        <f t="shared" si="0"/>
        <v>0</v>
      </c>
    </row>
    <row r="17" spans="1:82" ht="15" customHeight="1">
      <c r="A17" s="43" t="s">
        <v>22</v>
      </c>
      <c r="B17" s="71">
        <v>40798</v>
      </c>
      <c r="C17" s="72" t="s">
        <v>275</v>
      </c>
      <c r="D17" s="90"/>
      <c r="E17" s="80">
        <v>9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80">
        <v>9</v>
      </c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80">
        <v>9</v>
      </c>
      <c r="CC17" s="66"/>
      <c r="CD17" s="67">
        <f t="shared" si="0"/>
        <v>0</v>
      </c>
    </row>
    <row r="18" spans="1:82" ht="15" customHeight="1">
      <c r="A18" s="43" t="s">
        <v>22</v>
      </c>
      <c r="B18" s="71">
        <v>40798</v>
      </c>
      <c r="C18" s="72" t="s">
        <v>275</v>
      </c>
      <c r="D18" s="90"/>
      <c r="E18" s="80">
        <v>9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80">
        <v>9</v>
      </c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80">
        <v>9</v>
      </c>
      <c r="CC18" s="66"/>
      <c r="CD18" s="67">
        <f t="shared" si="0"/>
        <v>0</v>
      </c>
    </row>
    <row r="19" spans="1:82" ht="15" customHeight="1">
      <c r="A19" s="43" t="s">
        <v>22</v>
      </c>
      <c r="B19" s="71">
        <v>40798</v>
      </c>
      <c r="C19" s="72" t="s">
        <v>275</v>
      </c>
      <c r="D19" s="90"/>
      <c r="E19" s="80">
        <v>9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80">
        <v>9</v>
      </c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80">
        <v>9</v>
      </c>
      <c r="CC19" s="66"/>
      <c r="CD19" s="67">
        <f t="shared" si="0"/>
        <v>0</v>
      </c>
    </row>
    <row r="20" spans="1:82" ht="15" customHeight="1">
      <c r="A20" s="43" t="s">
        <v>22</v>
      </c>
      <c r="B20" s="71">
        <v>40798</v>
      </c>
      <c r="C20" s="72" t="s">
        <v>276</v>
      </c>
      <c r="D20" s="90"/>
      <c r="E20" s="80">
        <v>30</v>
      </c>
      <c r="F20" s="66"/>
      <c r="G20" s="66"/>
      <c r="H20" s="66"/>
      <c r="I20" s="66"/>
      <c r="J20" s="66"/>
      <c r="K20" s="80">
        <v>30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80">
        <v>30</v>
      </c>
      <c r="CC20" s="66"/>
      <c r="CD20" s="67">
        <f t="shared" si="0"/>
        <v>0</v>
      </c>
    </row>
    <row r="21" spans="1:82" ht="15" customHeight="1">
      <c r="A21" s="43" t="s">
        <v>22</v>
      </c>
      <c r="B21" s="71">
        <v>40800</v>
      </c>
      <c r="C21" s="72" t="s">
        <v>277</v>
      </c>
      <c r="D21" s="90"/>
      <c r="E21" s="80">
        <v>30</v>
      </c>
      <c r="F21" s="66"/>
      <c r="G21" s="66"/>
      <c r="H21" s="66"/>
      <c r="I21" s="66"/>
      <c r="J21" s="66"/>
      <c r="K21" s="80">
        <v>30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80">
        <v>30</v>
      </c>
      <c r="CC21" s="66"/>
      <c r="CD21" s="67">
        <f t="shared" si="0"/>
        <v>0</v>
      </c>
    </row>
    <row r="22" spans="1:82" ht="15" customHeight="1">
      <c r="A22" s="43" t="s">
        <v>22</v>
      </c>
      <c r="B22" s="71">
        <v>40800</v>
      </c>
      <c r="C22" s="72" t="s">
        <v>440</v>
      </c>
      <c r="D22" s="90"/>
      <c r="E22" s="80">
        <v>30</v>
      </c>
      <c r="F22" s="66"/>
      <c r="G22" s="66"/>
      <c r="H22" s="66"/>
      <c r="I22" s="66"/>
      <c r="J22" s="66"/>
      <c r="K22" s="80">
        <v>30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80">
        <v>30</v>
      </c>
      <c r="CC22" s="66"/>
      <c r="CD22" s="67">
        <f t="shared" si="0"/>
        <v>0</v>
      </c>
    </row>
    <row r="23" spans="1:82" ht="15" customHeight="1">
      <c r="A23" s="43" t="s">
        <v>22</v>
      </c>
      <c r="B23" s="71">
        <v>40800</v>
      </c>
      <c r="C23" s="72" t="s">
        <v>275</v>
      </c>
      <c r="D23" s="90"/>
      <c r="E23" s="80">
        <v>9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80">
        <v>9</v>
      </c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80">
        <v>9</v>
      </c>
      <c r="CC23" s="66"/>
      <c r="CD23" s="67">
        <f t="shared" si="0"/>
        <v>0</v>
      </c>
    </row>
    <row r="24" spans="1:82" ht="15" customHeight="1">
      <c r="A24" s="43" t="s">
        <v>22</v>
      </c>
      <c r="B24" s="71">
        <v>40800</v>
      </c>
      <c r="C24" s="72" t="s">
        <v>275</v>
      </c>
      <c r="D24" s="90"/>
      <c r="E24" s="80">
        <v>9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80">
        <v>9</v>
      </c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80">
        <v>9</v>
      </c>
      <c r="CC24" s="66"/>
      <c r="CD24" s="67">
        <f t="shared" si="0"/>
        <v>0</v>
      </c>
    </row>
    <row r="25" spans="1:82" ht="15" customHeight="1">
      <c r="A25" s="43" t="s">
        <v>22</v>
      </c>
      <c r="B25" s="71">
        <v>40800</v>
      </c>
      <c r="C25" s="72" t="s">
        <v>279</v>
      </c>
      <c r="D25" s="90"/>
      <c r="E25" s="80">
        <v>30</v>
      </c>
      <c r="F25" s="66"/>
      <c r="G25" s="66"/>
      <c r="H25" s="66"/>
      <c r="I25" s="66"/>
      <c r="J25" s="66"/>
      <c r="K25" s="80">
        <v>30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80">
        <v>30</v>
      </c>
      <c r="CC25" s="66"/>
      <c r="CD25" s="67">
        <f t="shared" si="0"/>
        <v>0</v>
      </c>
    </row>
    <row r="26" spans="1:82" ht="15" customHeight="1">
      <c r="A26" s="43" t="s">
        <v>22</v>
      </c>
      <c r="B26" s="71">
        <v>40800</v>
      </c>
      <c r="C26" s="72" t="s">
        <v>280</v>
      </c>
      <c r="D26" s="90"/>
      <c r="E26" s="80">
        <v>13.5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80">
        <v>4.5</v>
      </c>
      <c r="AB26" s="66"/>
      <c r="AC26" s="66"/>
      <c r="AD26" s="80">
        <v>9</v>
      </c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80">
        <v>13.5</v>
      </c>
      <c r="CC26" s="66"/>
      <c r="CD26" s="67">
        <f t="shared" si="0"/>
        <v>0</v>
      </c>
    </row>
    <row r="27" spans="1:82" ht="15" customHeight="1">
      <c r="A27" s="43" t="s">
        <v>22</v>
      </c>
      <c r="B27" s="71">
        <v>40800</v>
      </c>
      <c r="C27" s="72" t="s">
        <v>275</v>
      </c>
      <c r="D27" s="90"/>
      <c r="E27" s="80">
        <v>9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80">
        <v>9</v>
      </c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80">
        <v>9</v>
      </c>
      <c r="CC27" s="66"/>
      <c r="CD27" s="67">
        <f t="shared" si="0"/>
        <v>0</v>
      </c>
    </row>
    <row r="28" spans="1:82" ht="15" customHeight="1">
      <c r="A28" s="39" t="s">
        <v>23</v>
      </c>
      <c r="B28" s="71">
        <v>40801</v>
      </c>
      <c r="C28" s="72" t="s">
        <v>441</v>
      </c>
      <c r="D28" s="75" t="s">
        <v>442</v>
      </c>
      <c r="E28" s="73">
        <v>-471.88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73">
        <v>-471.88</v>
      </c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7">
        <f t="shared" si="0"/>
        <v>0</v>
      </c>
    </row>
    <row r="29" spans="1:82" ht="15" customHeight="1">
      <c r="A29" s="39" t="s">
        <v>23</v>
      </c>
      <c r="B29" s="71">
        <v>40801</v>
      </c>
      <c r="C29" s="72" t="s">
        <v>17</v>
      </c>
      <c r="D29" s="90" t="s">
        <v>421</v>
      </c>
      <c r="E29" s="73">
        <v>-1.42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73">
        <v>-1.42</v>
      </c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7">
        <f t="shared" si="0"/>
        <v>0</v>
      </c>
    </row>
    <row r="30" spans="1:82" ht="15" customHeight="1">
      <c r="A30" s="43" t="s">
        <v>22</v>
      </c>
      <c r="B30" s="71">
        <v>40801</v>
      </c>
      <c r="C30" s="72" t="s">
        <v>281</v>
      </c>
      <c r="D30" s="90"/>
      <c r="E30" s="80">
        <v>141.47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80">
        <v>141.47</v>
      </c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9"/>
      <c r="BF30" s="69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80">
        <v>141.47</v>
      </c>
      <c r="CC30" s="66"/>
      <c r="CD30" s="67">
        <f t="shared" si="0"/>
        <v>0</v>
      </c>
    </row>
    <row r="31" spans="1:82" ht="15" customHeight="1">
      <c r="A31" s="43" t="s">
        <v>22</v>
      </c>
      <c r="B31" s="71">
        <v>40801</v>
      </c>
      <c r="C31" s="72" t="s">
        <v>443</v>
      </c>
      <c r="D31" s="75" t="s">
        <v>444</v>
      </c>
      <c r="E31" s="80">
        <v>-54</v>
      </c>
      <c r="F31" s="66"/>
      <c r="G31" s="66"/>
      <c r="H31" s="66"/>
      <c r="I31" s="66"/>
      <c r="J31" s="66"/>
      <c r="K31" s="66"/>
      <c r="L31" s="66"/>
      <c r="M31" s="80">
        <v>-54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80">
        <v>-54</v>
      </c>
      <c r="CC31" s="66"/>
      <c r="CD31" s="67">
        <f t="shared" si="0"/>
        <v>0</v>
      </c>
    </row>
    <row r="32" spans="1:82" ht="15" customHeight="1">
      <c r="A32" s="43" t="s">
        <v>22</v>
      </c>
      <c r="B32" s="71">
        <v>40801</v>
      </c>
      <c r="C32" s="72" t="s">
        <v>283</v>
      </c>
      <c r="D32" s="90"/>
      <c r="E32" s="80">
        <v>30</v>
      </c>
      <c r="F32" s="66"/>
      <c r="G32" s="66"/>
      <c r="H32" s="66"/>
      <c r="I32" s="66"/>
      <c r="J32" s="66"/>
      <c r="K32" s="80">
        <v>30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80">
        <v>30</v>
      </c>
      <c r="CC32" s="66"/>
      <c r="CD32" s="67">
        <f t="shared" si="0"/>
        <v>0</v>
      </c>
    </row>
    <row r="33" spans="1:82" ht="15" customHeight="1">
      <c r="A33" s="43" t="s">
        <v>22</v>
      </c>
      <c r="B33" s="71">
        <v>40801</v>
      </c>
      <c r="C33" s="72" t="s">
        <v>284</v>
      </c>
      <c r="D33" s="90"/>
      <c r="E33" s="80">
        <v>47.68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80">
        <v>47.68</v>
      </c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80">
        <v>47.68</v>
      </c>
      <c r="CC33" s="66"/>
      <c r="CD33" s="67">
        <f t="shared" si="0"/>
        <v>0</v>
      </c>
    </row>
    <row r="34" spans="1:82" ht="15" customHeight="1">
      <c r="A34" s="39" t="s">
        <v>23</v>
      </c>
      <c r="B34" s="71">
        <v>40802</v>
      </c>
      <c r="C34" s="44" t="s">
        <v>445</v>
      </c>
      <c r="D34" s="90"/>
      <c r="E34" s="73">
        <v>981.4</v>
      </c>
      <c r="F34" s="66"/>
      <c r="G34" s="66"/>
      <c r="H34" s="66"/>
      <c r="I34" s="66"/>
      <c r="J34" s="66"/>
      <c r="K34" s="66"/>
      <c r="L34" s="66"/>
      <c r="M34" s="66"/>
      <c r="N34" s="66"/>
      <c r="O34" s="73">
        <v>677.8</v>
      </c>
      <c r="P34" s="73">
        <v>303.60000000000002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7">
        <f t="shared" ref="CD34:CD65" si="1">E34-SUM(F34:BX34)</f>
        <v>0</v>
      </c>
    </row>
    <row r="35" spans="1:82" ht="15" customHeight="1">
      <c r="A35" s="39" t="s">
        <v>23</v>
      </c>
      <c r="B35" s="71">
        <v>40802</v>
      </c>
      <c r="C35" s="72" t="s">
        <v>17</v>
      </c>
      <c r="D35" s="90" t="s">
        <v>421</v>
      </c>
      <c r="E35" s="73">
        <v>-7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73">
        <v>-7</v>
      </c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7">
        <f t="shared" si="1"/>
        <v>0</v>
      </c>
    </row>
    <row r="36" spans="1:82" ht="15" customHeight="1">
      <c r="A36" s="39" t="s">
        <v>23</v>
      </c>
      <c r="B36" s="71">
        <v>40802</v>
      </c>
      <c r="C36" s="72" t="s">
        <v>21</v>
      </c>
      <c r="D36" s="90" t="s">
        <v>421</v>
      </c>
      <c r="E36" s="73">
        <v>-1.26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73">
        <v>-1.26</v>
      </c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7">
        <f t="shared" si="1"/>
        <v>0</v>
      </c>
    </row>
    <row r="37" spans="1:82" ht="15" customHeight="1">
      <c r="A37" s="43" t="s">
        <v>22</v>
      </c>
      <c r="B37" s="71">
        <v>40802</v>
      </c>
      <c r="C37" s="72" t="s">
        <v>42</v>
      </c>
      <c r="D37" s="90"/>
      <c r="E37" s="80">
        <v>4.5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80">
        <v>4.5</v>
      </c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80">
        <v>4.5</v>
      </c>
      <c r="CC37" s="66"/>
      <c r="CD37" s="67">
        <f t="shared" si="1"/>
        <v>0</v>
      </c>
    </row>
    <row r="38" spans="1:82" ht="15" customHeight="1">
      <c r="A38" s="43" t="s">
        <v>22</v>
      </c>
      <c r="B38" s="71">
        <v>40802</v>
      </c>
      <c r="C38" s="72" t="s">
        <v>285</v>
      </c>
      <c r="D38" s="90"/>
      <c r="E38" s="80">
        <v>30</v>
      </c>
      <c r="F38" s="66"/>
      <c r="G38" s="66"/>
      <c r="H38" s="66"/>
      <c r="I38" s="66"/>
      <c r="J38" s="66"/>
      <c r="K38" s="80">
        <v>30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80">
        <v>30</v>
      </c>
      <c r="CC38" s="66"/>
      <c r="CD38" s="67">
        <f t="shared" si="1"/>
        <v>0</v>
      </c>
    </row>
    <row r="39" spans="1:82" ht="15" customHeight="1">
      <c r="A39" s="43" t="s">
        <v>22</v>
      </c>
      <c r="B39" s="71">
        <v>40802</v>
      </c>
      <c r="C39" s="72" t="s">
        <v>286</v>
      </c>
      <c r="D39" s="90"/>
      <c r="E39" s="80">
        <v>137.55000000000001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80">
        <v>137.55000000000001</v>
      </c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80">
        <v>137.55000000000001</v>
      </c>
      <c r="CC39" s="66"/>
      <c r="CD39" s="67">
        <f t="shared" si="1"/>
        <v>0</v>
      </c>
    </row>
    <row r="40" spans="1:82" ht="15" customHeight="1">
      <c r="A40" s="43" t="s">
        <v>22</v>
      </c>
      <c r="B40" s="71">
        <v>40803</v>
      </c>
      <c r="C40" s="72" t="s">
        <v>49</v>
      </c>
      <c r="D40" s="90"/>
      <c r="E40" s="80">
        <v>-523.79999999999995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80">
        <v>-523.79999999999995</v>
      </c>
      <c r="CC40" s="66"/>
      <c r="CD40" s="95">
        <f t="shared" si="1"/>
        <v>-523.79999999999995</v>
      </c>
    </row>
    <row r="41" spans="1:82" ht="15" customHeight="1">
      <c r="A41" s="43" t="s">
        <v>22</v>
      </c>
      <c r="B41" s="71">
        <v>40806</v>
      </c>
      <c r="C41" s="72" t="s">
        <v>287</v>
      </c>
      <c r="D41" s="90"/>
      <c r="E41" s="80">
        <v>30</v>
      </c>
      <c r="F41" s="66"/>
      <c r="G41" s="66"/>
      <c r="H41" s="66"/>
      <c r="I41" s="66"/>
      <c r="J41" s="66"/>
      <c r="K41" s="80">
        <v>30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80">
        <v>30</v>
      </c>
      <c r="CC41" s="66"/>
      <c r="CD41" s="67">
        <f t="shared" si="1"/>
        <v>0</v>
      </c>
    </row>
    <row r="42" spans="1:82" ht="15" customHeight="1">
      <c r="A42" s="43" t="s">
        <v>22</v>
      </c>
      <c r="B42" s="71">
        <v>40806</v>
      </c>
      <c r="C42" s="72" t="s">
        <v>288</v>
      </c>
      <c r="D42" s="90"/>
      <c r="E42" s="80">
        <v>47.09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80">
        <v>47.09</v>
      </c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80">
        <v>47.09</v>
      </c>
      <c r="CC42" s="66"/>
      <c r="CD42" s="67">
        <f t="shared" si="1"/>
        <v>0</v>
      </c>
    </row>
    <row r="43" spans="1:82" ht="15" customHeight="1">
      <c r="A43" s="43" t="s">
        <v>22</v>
      </c>
      <c r="B43" s="71">
        <v>40807</v>
      </c>
      <c r="C43" s="72" t="s">
        <v>446</v>
      </c>
      <c r="D43" s="75" t="s">
        <v>447</v>
      </c>
      <c r="E43" s="80">
        <v>-25</v>
      </c>
      <c r="F43" s="66"/>
      <c r="G43" s="66"/>
      <c r="H43" s="66"/>
      <c r="I43" s="66"/>
      <c r="J43" s="66"/>
      <c r="K43" s="66"/>
      <c r="L43" s="66"/>
      <c r="M43" s="80">
        <v>-25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80">
        <v>-25</v>
      </c>
      <c r="CC43" s="66"/>
      <c r="CD43" s="67">
        <f t="shared" si="1"/>
        <v>0</v>
      </c>
    </row>
    <row r="44" spans="1:82" ht="15" customHeight="1">
      <c r="A44" s="39" t="s">
        <v>23</v>
      </c>
      <c r="B44" s="71">
        <v>40809</v>
      </c>
      <c r="C44" s="72" t="s">
        <v>448</v>
      </c>
      <c r="D44" s="90" t="s">
        <v>449</v>
      </c>
      <c r="E44" s="73">
        <v>-44.3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73">
        <v>-44.3</v>
      </c>
      <c r="BY44" s="66"/>
      <c r="BZ44" s="66"/>
      <c r="CA44" s="66"/>
      <c r="CB44" s="66"/>
      <c r="CC44" s="66"/>
      <c r="CD44" s="67">
        <f t="shared" si="1"/>
        <v>0</v>
      </c>
    </row>
    <row r="45" spans="1:82" ht="15" customHeight="1">
      <c r="A45" s="39" t="s">
        <v>23</v>
      </c>
      <c r="B45" s="71">
        <v>40809</v>
      </c>
      <c r="C45" s="72" t="s">
        <v>18</v>
      </c>
      <c r="D45" s="90" t="s">
        <v>450</v>
      </c>
      <c r="E45" s="73">
        <v>-2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73">
        <v>-2</v>
      </c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7">
        <f t="shared" si="1"/>
        <v>0</v>
      </c>
    </row>
    <row r="46" spans="1:82" ht="15" customHeight="1">
      <c r="A46" s="39" t="s">
        <v>23</v>
      </c>
      <c r="B46" s="71">
        <v>40809</v>
      </c>
      <c r="C46" s="72" t="s">
        <v>451</v>
      </c>
      <c r="D46" s="90" t="s">
        <v>450</v>
      </c>
      <c r="E46" s="73">
        <v>-0.42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73">
        <v>-0.42</v>
      </c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7">
        <f t="shared" si="1"/>
        <v>0</v>
      </c>
    </row>
    <row r="47" spans="1:82" ht="15" customHeight="1">
      <c r="A47" s="39" t="s">
        <v>23</v>
      </c>
      <c r="B47" s="71">
        <v>40809</v>
      </c>
      <c r="C47" s="72" t="s">
        <v>130</v>
      </c>
      <c r="D47" s="90" t="s">
        <v>450</v>
      </c>
      <c r="E47" s="73">
        <v>-0.35</v>
      </c>
      <c r="F47" s="91"/>
      <c r="G47" s="91"/>
      <c r="H47" s="91"/>
      <c r="I47" s="91"/>
      <c r="J47" s="91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73">
        <v>-0.35</v>
      </c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7">
        <f t="shared" si="1"/>
        <v>0</v>
      </c>
    </row>
    <row r="48" spans="1:82" ht="15" customHeight="1">
      <c r="A48" s="39" t="s">
        <v>23</v>
      </c>
      <c r="B48" s="71">
        <v>40809</v>
      </c>
      <c r="C48" s="44" t="s">
        <v>452</v>
      </c>
      <c r="D48" s="90"/>
      <c r="E48" s="73">
        <v>95</v>
      </c>
      <c r="F48" s="66"/>
      <c r="G48" s="66"/>
      <c r="H48" s="66"/>
      <c r="I48" s="66"/>
      <c r="J48" s="66"/>
      <c r="K48" s="66"/>
      <c r="L48" s="66"/>
      <c r="M48" s="66"/>
      <c r="N48" s="66"/>
      <c r="O48" s="73">
        <v>31.7</v>
      </c>
      <c r="P48" s="73">
        <v>63.3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7">
        <f t="shared" si="1"/>
        <v>0</v>
      </c>
    </row>
    <row r="49" spans="1:82" ht="15" customHeight="1">
      <c r="A49" s="39" t="s">
        <v>23</v>
      </c>
      <c r="B49" s="71">
        <v>40809</v>
      </c>
      <c r="C49" s="72" t="s">
        <v>17</v>
      </c>
      <c r="D49" s="90" t="s">
        <v>421</v>
      </c>
      <c r="E49" s="73">
        <v>-0.8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73">
        <v>-0.8</v>
      </c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7">
        <f t="shared" si="1"/>
        <v>0</v>
      </c>
    </row>
    <row r="50" spans="1:82" ht="15" customHeight="1">
      <c r="A50" s="39" t="s">
        <v>23</v>
      </c>
      <c r="B50" s="71">
        <v>40809</v>
      </c>
      <c r="C50" s="72" t="s">
        <v>21</v>
      </c>
      <c r="D50" s="90" t="s">
        <v>421</v>
      </c>
      <c r="E50" s="73">
        <v>-0.14000000000000001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O50" s="66"/>
      <c r="BP50" s="73">
        <v>-0.14000000000000001</v>
      </c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7">
        <f t="shared" si="1"/>
        <v>0</v>
      </c>
    </row>
    <row r="51" spans="1:82" ht="15" customHeight="1">
      <c r="A51" s="43" t="s">
        <v>22</v>
      </c>
      <c r="B51" s="71">
        <v>40812</v>
      </c>
      <c r="C51" s="72" t="s">
        <v>453</v>
      </c>
      <c r="D51" s="75" t="s">
        <v>454</v>
      </c>
      <c r="E51" s="80">
        <v>-29</v>
      </c>
      <c r="F51" s="66"/>
      <c r="G51" s="66"/>
      <c r="H51" s="66"/>
      <c r="I51" s="66"/>
      <c r="J51" s="66"/>
      <c r="K51" s="66"/>
      <c r="L51" s="66"/>
      <c r="M51" s="80">
        <v>-29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80">
        <v>-29</v>
      </c>
      <c r="CC51" s="66"/>
      <c r="CD51" s="67">
        <f t="shared" si="1"/>
        <v>0</v>
      </c>
    </row>
    <row r="52" spans="1:82" ht="15" customHeight="1">
      <c r="A52" s="43" t="s">
        <v>22</v>
      </c>
      <c r="B52" s="71">
        <v>40812</v>
      </c>
      <c r="C52" s="72" t="s">
        <v>275</v>
      </c>
      <c r="D52" s="90"/>
      <c r="E52" s="80">
        <v>9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80">
        <v>9</v>
      </c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80">
        <v>9</v>
      </c>
      <c r="CC52" s="66"/>
      <c r="CD52" s="67">
        <f t="shared" si="1"/>
        <v>0</v>
      </c>
    </row>
    <row r="53" spans="1:82" ht="15" customHeight="1">
      <c r="A53" s="43" t="s">
        <v>22</v>
      </c>
      <c r="B53" s="71">
        <v>40812</v>
      </c>
      <c r="C53" s="72" t="s">
        <v>275</v>
      </c>
      <c r="D53" s="90"/>
      <c r="E53" s="80">
        <v>9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80">
        <v>9</v>
      </c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7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80">
        <v>9</v>
      </c>
      <c r="CC53" s="66"/>
      <c r="CD53" s="67">
        <f t="shared" si="1"/>
        <v>0</v>
      </c>
    </row>
    <row r="54" spans="1:82" ht="15" customHeight="1">
      <c r="A54" s="39" t="s">
        <v>23</v>
      </c>
      <c r="B54" s="71">
        <v>40813</v>
      </c>
      <c r="C54" s="72" t="s">
        <v>455</v>
      </c>
      <c r="D54" s="90" t="s">
        <v>449</v>
      </c>
      <c r="E54" s="73">
        <v>-25.4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73">
        <v>-25.4</v>
      </c>
      <c r="BY54" s="66"/>
      <c r="BZ54" s="66"/>
      <c r="CA54" s="66"/>
      <c r="CB54" s="66"/>
      <c r="CC54" s="66"/>
      <c r="CD54" s="67">
        <f t="shared" si="1"/>
        <v>0</v>
      </c>
    </row>
    <row r="55" spans="1:82" ht="15" customHeight="1">
      <c r="A55" s="39" t="s">
        <v>23</v>
      </c>
      <c r="B55" s="71">
        <v>40813</v>
      </c>
      <c r="C55" s="72" t="s">
        <v>18</v>
      </c>
      <c r="D55" s="90" t="s">
        <v>450</v>
      </c>
      <c r="E55" s="73">
        <v>-2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73">
        <v>-2</v>
      </c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7">
        <f t="shared" si="1"/>
        <v>0</v>
      </c>
    </row>
    <row r="56" spans="1:82" ht="15" customHeight="1">
      <c r="A56" s="39" t="s">
        <v>23</v>
      </c>
      <c r="B56" s="71">
        <v>40813</v>
      </c>
      <c r="C56" s="72" t="s">
        <v>451</v>
      </c>
      <c r="D56" s="90" t="s">
        <v>450</v>
      </c>
      <c r="E56" s="73">
        <v>-0.42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73">
        <v>-0.42</v>
      </c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7">
        <f t="shared" si="1"/>
        <v>0</v>
      </c>
    </row>
    <row r="57" spans="1:82" ht="15" customHeight="1">
      <c r="A57" s="39" t="s">
        <v>23</v>
      </c>
      <c r="B57" s="71">
        <v>40813</v>
      </c>
      <c r="C57" s="72" t="s">
        <v>130</v>
      </c>
      <c r="D57" s="90" t="s">
        <v>450</v>
      </c>
      <c r="E57" s="73">
        <v>-0.35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73">
        <v>-0.35</v>
      </c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7">
        <f t="shared" si="1"/>
        <v>0</v>
      </c>
    </row>
    <row r="58" spans="1:82" ht="15" customHeight="1">
      <c r="A58" s="39" t="s">
        <v>23</v>
      </c>
      <c r="B58" s="71">
        <v>40813</v>
      </c>
      <c r="C58" s="96" t="s">
        <v>456</v>
      </c>
      <c r="D58" s="90"/>
      <c r="E58" s="73">
        <v>25.4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P58" s="66"/>
      <c r="BQ58" s="66"/>
      <c r="BR58" s="66"/>
      <c r="BS58" s="66"/>
      <c r="BT58" s="66"/>
      <c r="BU58" s="67"/>
      <c r="BX58" s="73">
        <v>25.4</v>
      </c>
      <c r="CD58" s="67">
        <f t="shared" si="1"/>
        <v>0</v>
      </c>
    </row>
    <row r="59" spans="1:82" ht="15" customHeight="1">
      <c r="A59" s="39" t="s">
        <v>23</v>
      </c>
      <c r="B59" s="71">
        <v>40814</v>
      </c>
      <c r="C59" s="72" t="s">
        <v>457</v>
      </c>
      <c r="D59" s="90"/>
      <c r="E59" s="73">
        <v>25.4</v>
      </c>
      <c r="F59" s="66"/>
      <c r="G59" s="66"/>
      <c r="H59" s="66"/>
      <c r="I59" s="66"/>
      <c r="J59" s="66"/>
      <c r="K59" s="66"/>
      <c r="L59" s="66"/>
      <c r="M59" s="66"/>
      <c r="N59" s="66"/>
      <c r="O59" s="73">
        <v>12.7</v>
      </c>
      <c r="P59" s="73">
        <v>12.7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7">
        <f t="shared" si="1"/>
        <v>0</v>
      </c>
    </row>
    <row r="60" spans="1:82" ht="15" customHeight="1">
      <c r="A60" s="39" t="s">
        <v>23</v>
      </c>
      <c r="B60" s="71">
        <v>40814</v>
      </c>
      <c r="C60" s="72" t="s">
        <v>17</v>
      </c>
      <c r="D60" s="90" t="s">
        <v>421</v>
      </c>
      <c r="E60" s="73">
        <v>-0.2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73">
        <v>-0.2</v>
      </c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7">
        <f t="shared" si="1"/>
        <v>0</v>
      </c>
    </row>
    <row r="61" spans="1:82" ht="15" customHeight="1">
      <c r="A61" s="39" t="s">
        <v>23</v>
      </c>
      <c r="B61" s="71">
        <v>40814</v>
      </c>
      <c r="C61" s="72" t="s">
        <v>21</v>
      </c>
      <c r="D61" s="90" t="s">
        <v>421</v>
      </c>
      <c r="E61" s="73">
        <v>-0.04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O61" s="66"/>
      <c r="BP61" s="73">
        <v>-0.04</v>
      </c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7">
        <f t="shared" si="1"/>
        <v>0</v>
      </c>
    </row>
    <row r="62" spans="1:82" ht="15" customHeight="1">
      <c r="A62" s="43" t="s">
        <v>22</v>
      </c>
      <c r="B62" s="71">
        <v>40814</v>
      </c>
      <c r="C62" s="72" t="s">
        <v>292</v>
      </c>
      <c r="D62" s="90"/>
      <c r="E62" s="80">
        <v>30</v>
      </c>
      <c r="F62" s="66"/>
      <c r="G62" s="66"/>
      <c r="H62" s="66"/>
      <c r="I62" s="66"/>
      <c r="J62" s="66"/>
      <c r="K62" s="80">
        <v>30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80">
        <v>30</v>
      </c>
      <c r="CC62" s="66"/>
      <c r="CD62" s="67">
        <f t="shared" si="1"/>
        <v>0</v>
      </c>
    </row>
    <row r="63" spans="1:82" ht="15" customHeight="1">
      <c r="A63" s="39" t="s">
        <v>23</v>
      </c>
      <c r="B63" s="71">
        <v>40815</v>
      </c>
      <c r="C63" s="72" t="s">
        <v>458</v>
      </c>
      <c r="D63" s="75" t="s">
        <v>459</v>
      </c>
      <c r="E63" s="73">
        <v>-70.8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73">
        <v>-70.8</v>
      </c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7">
        <f t="shared" si="1"/>
        <v>0</v>
      </c>
    </row>
    <row r="64" spans="1:82" ht="15" customHeight="1">
      <c r="A64" s="43" t="s">
        <v>22</v>
      </c>
      <c r="B64" s="71">
        <v>40815</v>
      </c>
      <c r="C64" s="72" t="s">
        <v>293</v>
      </c>
      <c r="D64" s="90"/>
      <c r="E64" s="80">
        <v>30</v>
      </c>
      <c r="F64" s="66"/>
      <c r="G64" s="66"/>
      <c r="H64" s="66"/>
      <c r="I64" s="66"/>
      <c r="J64" s="66"/>
      <c r="K64" s="80">
        <v>30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80">
        <v>30</v>
      </c>
      <c r="CC64" s="66"/>
      <c r="CD64" s="67">
        <f t="shared" si="1"/>
        <v>0</v>
      </c>
    </row>
    <row r="65" spans="1:82" ht="15" customHeight="1">
      <c r="A65" s="84" t="s">
        <v>267</v>
      </c>
      <c r="B65" s="71">
        <v>40815</v>
      </c>
      <c r="C65" s="72" t="s">
        <v>390</v>
      </c>
      <c r="D65" s="90"/>
      <c r="E65" s="80">
        <v>36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80">
        <v>36</v>
      </c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80">
        <v>36</v>
      </c>
      <c r="CD65" s="67">
        <f t="shared" si="1"/>
        <v>0</v>
      </c>
    </row>
    <row r="66" spans="1:82" ht="15" customHeight="1">
      <c r="A66" s="39" t="s">
        <v>23</v>
      </c>
      <c r="B66" s="71">
        <v>40816</v>
      </c>
      <c r="C66" s="72" t="s">
        <v>37</v>
      </c>
      <c r="D66" s="75" t="s">
        <v>460</v>
      </c>
      <c r="E66" s="73">
        <v>-470.53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73">
        <f>E66/3</f>
        <v>-156.84333333333333</v>
      </c>
      <c r="AH66" s="66"/>
      <c r="AI66" s="73">
        <f>E66/3</f>
        <v>-156.84333333333333</v>
      </c>
      <c r="AJ66" s="66"/>
      <c r="AK66" s="66"/>
      <c r="AL66" s="66"/>
      <c r="AM66" s="73">
        <f>E66/3</f>
        <v>-156.84333333333333</v>
      </c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7">
        <f t="shared" ref="CD66:CD79" si="2">E66-SUM(F66:BX66)</f>
        <v>0</v>
      </c>
    </row>
    <row r="67" spans="1:82" ht="15" customHeight="1">
      <c r="A67" s="39" t="s">
        <v>23</v>
      </c>
      <c r="B67" s="71">
        <v>40816</v>
      </c>
      <c r="C67" s="72" t="s">
        <v>38</v>
      </c>
      <c r="D67" s="75" t="s">
        <v>460</v>
      </c>
      <c r="E67" s="73">
        <v>-611.12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73">
        <v>-282.06</v>
      </c>
      <c r="AN67" s="66"/>
      <c r="AO67" s="73">
        <v>-329.06</v>
      </c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7">
        <f t="shared" si="2"/>
        <v>0</v>
      </c>
    </row>
    <row r="68" spans="1:82" ht="15" customHeight="1">
      <c r="A68" s="39" t="s">
        <v>23</v>
      </c>
      <c r="B68" s="71">
        <v>40816</v>
      </c>
      <c r="C68" s="72" t="s">
        <v>461</v>
      </c>
      <c r="D68" s="90" t="s">
        <v>450</v>
      </c>
      <c r="E68" s="73">
        <v>47.07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73">
        <v>2</v>
      </c>
      <c r="BO68" s="73">
        <v>0.35</v>
      </c>
      <c r="BP68" s="73">
        <v>0.42</v>
      </c>
      <c r="BQ68" s="66"/>
      <c r="BR68" s="66"/>
      <c r="BS68" s="66"/>
      <c r="BT68" s="66"/>
      <c r="BU68" s="66"/>
      <c r="BV68" s="66"/>
      <c r="BW68" s="66"/>
      <c r="BX68" s="73">
        <v>44.3</v>
      </c>
      <c r="BY68" s="66"/>
      <c r="BZ68" s="66"/>
      <c r="CA68" s="73">
        <v>47.07</v>
      </c>
      <c r="CB68" s="66"/>
      <c r="CC68" s="66"/>
      <c r="CD68" s="67">
        <f t="shared" si="2"/>
        <v>0</v>
      </c>
    </row>
    <row r="69" spans="1:82" ht="15" customHeight="1">
      <c r="A69" s="39" t="s">
        <v>23</v>
      </c>
      <c r="B69" s="71">
        <v>40816</v>
      </c>
      <c r="C69" s="72" t="s">
        <v>48</v>
      </c>
      <c r="D69" s="75" t="s">
        <v>462</v>
      </c>
      <c r="E69" s="73">
        <v>-10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73">
        <v>-10</v>
      </c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7">
        <f t="shared" si="2"/>
        <v>0</v>
      </c>
    </row>
    <row r="70" spans="1:82" ht="15" customHeight="1">
      <c r="A70" s="43" t="s">
        <v>22</v>
      </c>
      <c r="B70" s="71">
        <v>40816</v>
      </c>
      <c r="C70" s="72" t="s">
        <v>275</v>
      </c>
      <c r="D70" s="90"/>
      <c r="E70" s="80">
        <v>9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80">
        <v>9</v>
      </c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80">
        <v>9</v>
      </c>
      <c r="CC70" s="66"/>
      <c r="CD70" s="67">
        <f t="shared" si="2"/>
        <v>0</v>
      </c>
    </row>
    <row r="71" spans="1:82" ht="15" customHeight="1">
      <c r="A71" s="43" t="s">
        <v>22</v>
      </c>
      <c r="B71" s="71">
        <v>40816</v>
      </c>
      <c r="C71" s="72" t="s">
        <v>49</v>
      </c>
      <c r="D71" s="90"/>
      <c r="E71" s="80">
        <v>-150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80">
        <v>-150</v>
      </c>
      <c r="CC71" s="66"/>
      <c r="CD71" s="67">
        <f t="shared" si="2"/>
        <v>-150</v>
      </c>
    </row>
    <row r="72" spans="1:82" ht="15" customHeight="1">
      <c r="A72" s="84" t="s">
        <v>267</v>
      </c>
      <c r="B72" s="71">
        <v>40816</v>
      </c>
      <c r="C72" s="72" t="s">
        <v>391</v>
      </c>
      <c r="D72" s="90"/>
      <c r="E72" s="70">
        <v>33</v>
      </c>
      <c r="F72" s="66"/>
      <c r="G72" s="66"/>
      <c r="H72" s="66"/>
      <c r="I72" s="66"/>
      <c r="J72" s="66"/>
      <c r="K72" s="66"/>
      <c r="L72" s="66"/>
      <c r="M72" s="66"/>
      <c r="N72" s="66"/>
      <c r="O72" s="70">
        <v>33</v>
      </c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70">
        <v>33</v>
      </c>
      <c r="CD72" s="67">
        <f t="shared" si="2"/>
        <v>0</v>
      </c>
    </row>
    <row r="73" spans="1:82" ht="15" customHeight="1">
      <c r="A73" s="84" t="s">
        <v>267</v>
      </c>
      <c r="B73" s="71">
        <v>40816</v>
      </c>
      <c r="C73" s="72" t="s">
        <v>392</v>
      </c>
      <c r="D73" s="90"/>
      <c r="E73" s="70">
        <v>14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70">
        <v>14</v>
      </c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70">
        <v>14</v>
      </c>
      <c r="CD73" s="67">
        <f t="shared" si="2"/>
        <v>0</v>
      </c>
    </row>
    <row r="74" spans="1:82" ht="15" customHeight="1">
      <c r="A74" s="84" t="s">
        <v>267</v>
      </c>
      <c r="B74" s="71">
        <v>40816</v>
      </c>
      <c r="C74" s="72" t="s">
        <v>393</v>
      </c>
      <c r="D74" s="90"/>
      <c r="E74" s="70">
        <v>20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70">
        <v>20</v>
      </c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70">
        <v>20</v>
      </c>
      <c r="CD74" s="67">
        <f t="shared" si="2"/>
        <v>0</v>
      </c>
    </row>
    <row r="75" spans="1:82" ht="15" customHeight="1">
      <c r="A75" s="84" t="s">
        <v>267</v>
      </c>
      <c r="B75" s="71">
        <v>40816</v>
      </c>
      <c r="C75" s="72" t="s">
        <v>49</v>
      </c>
      <c r="D75" s="90"/>
      <c r="E75" s="87">
        <v>-103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87">
        <v>-103</v>
      </c>
      <c r="CD75" s="67">
        <f t="shared" si="2"/>
        <v>-103</v>
      </c>
    </row>
    <row r="76" spans="1:82" ht="15" customHeight="1">
      <c r="A76" s="39" t="s">
        <v>23</v>
      </c>
      <c r="B76" s="71">
        <v>40847</v>
      </c>
      <c r="C76" s="72" t="s">
        <v>422</v>
      </c>
      <c r="D76" s="90"/>
      <c r="E76" s="73">
        <v>523.79999999999995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73">
        <v>523.79999999999995</v>
      </c>
      <c r="CB76" s="66"/>
      <c r="CC76" s="66"/>
      <c r="CD76" s="67">
        <f t="shared" si="2"/>
        <v>523.79999999999995</v>
      </c>
    </row>
    <row r="77" spans="1:82" ht="15" customHeight="1">
      <c r="A77" s="39" t="s">
        <v>23</v>
      </c>
      <c r="B77" s="71">
        <v>40847</v>
      </c>
      <c r="C77" s="72" t="s">
        <v>422</v>
      </c>
      <c r="D77" s="90"/>
      <c r="E77" s="73">
        <v>150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73">
        <v>150</v>
      </c>
      <c r="CB77" s="66"/>
      <c r="CC77" s="66"/>
      <c r="CD77" s="67">
        <f t="shared" si="2"/>
        <v>150</v>
      </c>
    </row>
    <row r="78" spans="1:82" ht="15" customHeight="1">
      <c r="A78" s="39" t="s">
        <v>23</v>
      </c>
      <c r="B78" s="71">
        <v>40847</v>
      </c>
      <c r="C78" s="72" t="s">
        <v>658</v>
      </c>
      <c r="D78" s="90"/>
      <c r="E78" s="73">
        <v>103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73">
        <v>103</v>
      </c>
      <c r="CB78" s="66"/>
      <c r="CC78" s="66"/>
      <c r="CD78" s="67">
        <f t="shared" si="2"/>
        <v>103</v>
      </c>
    </row>
    <row r="79" spans="1:82" ht="15" customHeight="1" thickBot="1">
      <c r="A79" s="39" t="s">
        <v>23</v>
      </c>
      <c r="B79" s="71">
        <v>40847</v>
      </c>
      <c r="C79" s="72" t="s">
        <v>13</v>
      </c>
      <c r="D79" s="75" t="s">
        <v>463</v>
      </c>
      <c r="E79" s="73">
        <v>-458.95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73">
        <v>-64.86</v>
      </c>
      <c r="AI79" s="66"/>
      <c r="AJ79" s="73">
        <v>-64.86</v>
      </c>
      <c r="AN79" s="73">
        <v>-186.88</v>
      </c>
      <c r="AP79" s="73">
        <v>-142.35</v>
      </c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7">
        <f t="shared" si="2"/>
        <v>0</v>
      </c>
    </row>
    <row r="80" spans="1:82" ht="15" customHeight="1" thickTop="1" thickBot="1">
      <c r="A80" s="10"/>
      <c r="B80" s="41"/>
      <c r="C80" s="42" t="s">
        <v>136</v>
      </c>
      <c r="D80" s="76"/>
      <c r="E80" s="97">
        <f t="shared" ref="E80:AJ80" si="3">SUM(E2:E79)</f>
        <v>7459.58</v>
      </c>
      <c r="F80" s="64">
        <f t="shared" si="3"/>
        <v>0</v>
      </c>
      <c r="G80" s="64">
        <f t="shared" si="3"/>
        <v>0</v>
      </c>
      <c r="H80" s="64">
        <f t="shared" si="3"/>
        <v>0</v>
      </c>
      <c r="I80" s="64">
        <f t="shared" si="3"/>
        <v>0</v>
      </c>
      <c r="J80" s="64">
        <f t="shared" si="3"/>
        <v>0</v>
      </c>
      <c r="K80" s="64">
        <f t="shared" si="3"/>
        <v>6900</v>
      </c>
      <c r="L80" s="64">
        <f t="shared" si="3"/>
        <v>0</v>
      </c>
      <c r="M80" s="64">
        <f t="shared" si="3"/>
        <v>872</v>
      </c>
      <c r="N80" s="64">
        <f t="shared" si="3"/>
        <v>0</v>
      </c>
      <c r="O80" s="64">
        <f t="shared" si="3"/>
        <v>755.2</v>
      </c>
      <c r="P80" s="64">
        <f t="shared" si="3"/>
        <v>413.6</v>
      </c>
      <c r="Q80" s="64">
        <f t="shared" si="3"/>
        <v>0</v>
      </c>
      <c r="R80" s="64">
        <f t="shared" si="3"/>
        <v>0</v>
      </c>
      <c r="S80" s="64">
        <f t="shared" si="3"/>
        <v>0</v>
      </c>
      <c r="T80" s="64">
        <f t="shared" si="3"/>
        <v>0</v>
      </c>
      <c r="U80" s="64">
        <f t="shared" si="3"/>
        <v>0</v>
      </c>
      <c r="V80" s="64">
        <f t="shared" si="3"/>
        <v>0</v>
      </c>
      <c r="W80" s="64">
        <f t="shared" si="3"/>
        <v>0</v>
      </c>
      <c r="X80" s="64">
        <f t="shared" si="3"/>
        <v>0</v>
      </c>
      <c r="Y80" s="64">
        <f t="shared" si="3"/>
        <v>0</v>
      </c>
      <c r="Z80" s="64">
        <f t="shared" si="3"/>
        <v>0.5</v>
      </c>
      <c r="AA80" s="64">
        <f t="shared" si="3"/>
        <v>40.5</v>
      </c>
      <c r="AB80" s="64">
        <f t="shared" si="3"/>
        <v>0</v>
      </c>
      <c r="AC80" s="64">
        <f t="shared" si="3"/>
        <v>373.79000000000008</v>
      </c>
      <c r="AD80" s="64">
        <f t="shared" si="3"/>
        <v>360</v>
      </c>
      <c r="AE80" s="64">
        <f t="shared" si="3"/>
        <v>0</v>
      </c>
      <c r="AF80" s="64">
        <f t="shared" si="3"/>
        <v>0</v>
      </c>
      <c r="AG80" s="64">
        <f t="shared" si="3"/>
        <v>-156.84333333333333</v>
      </c>
      <c r="AH80" s="64">
        <f t="shared" si="3"/>
        <v>-64.86</v>
      </c>
      <c r="AI80" s="64">
        <f t="shared" si="3"/>
        <v>-156.84333333333333</v>
      </c>
      <c r="AJ80" s="64">
        <f t="shared" si="3"/>
        <v>-64.86</v>
      </c>
      <c r="AK80" s="64">
        <f t="shared" ref="AK80:BQ80" si="4">SUM(AK2:AK79)</f>
        <v>0</v>
      </c>
      <c r="AL80" s="64">
        <f t="shared" si="4"/>
        <v>0</v>
      </c>
      <c r="AM80" s="64">
        <f t="shared" si="4"/>
        <v>-438.90333333333331</v>
      </c>
      <c r="AN80" s="64">
        <f t="shared" si="4"/>
        <v>-186.88</v>
      </c>
      <c r="AO80" s="64">
        <f t="shared" si="4"/>
        <v>-329.06</v>
      </c>
      <c r="AP80" s="64">
        <f t="shared" si="4"/>
        <v>-142.35</v>
      </c>
      <c r="AQ80" s="64">
        <f t="shared" si="4"/>
        <v>0</v>
      </c>
      <c r="AR80" s="64">
        <f t="shared" si="4"/>
        <v>0</v>
      </c>
      <c r="AS80" s="64">
        <f t="shared" si="4"/>
        <v>0</v>
      </c>
      <c r="AT80" s="64">
        <f t="shared" si="4"/>
        <v>0</v>
      </c>
      <c r="AU80" s="64">
        <f t="shared" si="4"/>
        <v>0</v>
      </c>
      <c r="AV80" s="64">
        <f t="shared" si="4"/>
        <v>0</v>
      </c>
      <c r="AW80" s="64">
        <f t="shared" si="4"/>
        <v>0</v>
      </c>
      <c r="AX80" s="64">
        <f t="shared" si="4"/>
        <v>0</v>
      </c>
      <c r="AY80" s="64">
        <f t="shared" si="4"/>
        <v>0</v>
      </c>
      <c r="AZ80" s="64">
        <f t="shared" si="4"/>
        <v>0</v>
      </c>
      <c r="BA80" s="64">
        <f t="shared" si="4"/>
        <v>0</v>
      </c>
      <c r="BB80" s="64">
        <f t="shared" si="4"/>
        <v>0</v>
      </c>
      <c r="BC80" s="64">
        <f t="shared" si="4"/>
        <v>0</v>
      </c>
      <c r="BD80" s="64">
        <f t="shared" si="4"/>
        <v>-471.88</v>
      </c>
      <c r="BE80" s="64">
        <f t="shared" si="4"/>
        <v>0</v>
      </c>
      <c r="BF80" s="64">
        <f t="shared" si="4"/>
        <v>0</v>
      </c>
      <c r="BG80" s="64">
        <f t="shared" si="4"/>
        <v>0</v>
      </c>
      <c r="BH80" s="64">
        <f t="shared" si="4"/>
        <v>0</v>
      </c>
      <c r="BI80" s="64">
        <f t="shared" si="4"/>
        <v>-70.8</v>
      </c>
      <c r="BJ80" s="64">
        <f t="shared" si="4"/>
        <v>0</v>
      </c>
      <c r="BK80" s="64">
        <f t="shared" si="4"/>
        <v>0</v>
      </c>
      <c r="BL80" s="64"/>
      <c r="BM80" s="64">
        <f t="shared" si="4"/>
        <v>-1.42</v>
      </c>
      <c r="BN80" s="64">
        <f t="shared" si="4"/>
        <v>-16.2</v>
      </c>
      <c r="BO80" s="64">
        <f t="shared" si="4"/>
        <v>-0.35</v>
      </c>
      <c r="BP80" s="64">
        <f t="shared" si="4"/>
        <v>-2.98</v>
      </c>
      <c r="BQ80" s="64">
        <f t="shared" si="4"/>
        <v>-10</v>
      </c>
      <c r="BR80" s="64">
        <f t="shared" ref="BR80:BX80" si="5">SUM(BR2:BR79)</f>
        <v>0</v>
      </c>
      <c r="BS80" s="64">
        <f t="shared" si="5"/>
        <v>0</v>
      </c>
      <c r="BT80" s="64">
        <f t="shared" si="5"/>
        <v>-162.84</v>
      </c>
      <c r="BU80" s="64">
        <f t="shared" si="5"/>
        <v>-8.94</v>
      </c>
      <c r="BV80" s="64">
        <f t="shared" si="5"/>
        <v>0</v>
      </c>
      <c r="BW80" s="64">
        <f t="shared" si="5"/>
        <v>0</v>
      </c>
      <c r="BX80" s="64">
        <f t="shared" si="5"/>
        <v>30</v>
      </c>
      <c r="BY80" s="65">
        <f>SUM(F80:AF80)</f>
        <v>9715.590000000002</v>
      </c>
      <c r="BZ80" s="65">
        <f>SUM(AG80:BW80)</f>
        <v>-2286.0100000000002</v>
      </c>
      <c r="CA80" s="68">
        <f>SUM(CA2:CA79)</f>
        <v>7629.37</v>
      </c>
      <c r="CB80" s="68">
        <f>SUM(CB2:CB79)</f>
        <v>72.55000000000004</v>
      </c>
      <c r="CC80" s="68">
        <f>SUM(CC2:CC79)</f>
        <v>0</v>
      </c>
      <c r="CD80" s="67"/>
    </row>
    <row r="81" spans="1:82" ht="15" customHeight="1" thickTop="1">
      <c r="A81" s="39" t="s">
        <v>23</v>
      </c>
      <c r="B81" s="71">
        <v>40819</v>
      </c>
      <c r="C81" s="72" t="s">
        <v>455</v>
      </c>
      <c r="D81" s="90" t="s">
        <v>449</v>
      </c>
      <c r="E81" s="73">
        <v>-25.4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73">
        <v>-25.4</v>
      </c>
      <c r="BY81" s="66"/>
      <c r="BZ81" s="66"/>
      <c r="CA81" s="66"/>
      <c r="CB81" s="66"/>
      <c r="CC81" s="66"/>
      <c r="CD81" s="67">
        <f t="shared" ref="CD81:CD112" si="6">E81-SUM(F81:BX81)</f>
        <v>0</v>
      </c>
    </row>
    <row r="82" spans="1:82" ht="15" customHeight="1">
      <c r="A82" s="39" t="s">
        <v>23</v>
      </c>
      <c r="B82" s="71">
        <v>40819</v>
      </c>
      <c r="C82" s="72" t="s">
        <v>18</v>
      </c>
      <c r="D82" s="90" t="s">
        <v>450</v>
      </c>
      <c r="E82" s="73">
        <v>-2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73">
        <v>-2</v>
      </c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7">
        <f t="shared" si="6"/>
        <v>0</v>
      </c>
    </row>
    <row r="83" spans="1:82" ht="15" customHeight="1">
      <c r="A83" s="39" t="s">
        <v>23</v>
      </c>
      <c r="B83" s="71">
        <v>40819</v>
      </c>
      <c r="C83" s="72" t="s">
        <v>451</v>
      </c>
      <c r="D83" s="90" t="s">
        <v>450</v>
      </c>
      <c r="E83" s="73">
        <v>-0.42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73">
        <v>-0.42</v>
      </c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7">
        <f t="shared" si="6"/>
        <v>0</v>
      </c>
    </row>
    <row r="84" spans="1:82" ht="15" customHeight="1">
      <c r="A84" s="39" t="s">
        <v>23</v>
      </c>
      <c r="B84" s="71">
        <v>40819</v>
      </c>
      <c r="C84" s="72" t="s">
        <v>130</v>
      </c>
      <c r="D84" s="90" t="s">
        <v>450</v>
      </c>
      <c r="E84" s="73">
        <v>-0.35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73">
        <v>-0.35</v>
      </c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7">
        <f t="shared" si="6"/>
        <v>0</v>
      </c>
    </row>
    <row r="85" spans="1:82" ht="15" customHeight="1">
      <c r="A85" s="43" t="s">
        <v>22</v>
      </c>
      <c r="B85" s="71">
        <v>40819</v>
      </c>
      <c r="C85" s="72" t="s">
        <v>294</v>
      </c>
      <c r="D85" s="90"/>
      <c r="E85" s="80">
        <v>30</v>
      </c>
      <c r="F85" s="66"/>
      <c r="G85" s="66"/>
      <c r="H85" s="66"/>
      <c r="I85" s="66"/>
      <c r="J85" s="66"/>
      <c r="K85" s="80">
        <v>30</v>
      </c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80">
        <v>30</v>
      </c>
      <c r="CC85" s="66"/>
      <c r="CD85" s="67">
        <f t="shared" si="6"/>
        <v>0</v>
      </c>
    </row>
    <row r="86" spans="1:82" ht="15" customHeight="1">
      <c r="A86" s="43" t="s">
        <v>22</v>
      </c>
      <c r="B86" s="71">
        <v>40819</v>
      </c>
      <c r="C86" s="72" t="s">
        <v>295</v>
      </c>
      <c r="D86" s="75" t="s">
        <v>464</v>
      </c>
      <c r="E86" s="80">
        <v>-30.6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80">
        <v>-30.6</v>
      </c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80">
        <v>-30.6</v>
      </c>
      <c r="CC86" s="66"/>
      <c r="CD86" s="67">
        <f t="shared" si="6"/>
        <v>0</v>
      </c>
    </row>
    <row r="87" spans="1:82" ht="15" customHeight="1">
      <c r="A87" s="43" t="s">
        <v>22</v>
      </c>
      <c r="B87" s="71">
        <v>40819</v>
      </c>
      <c r="C87" s="72" t="s">
        <v>296</v>
      </c>
      <c r="D87" s="90"/>
      <c r="E87" s="80">
        <v>30</v>
      </c>
      <c r="F87" s="66"/>
      <c r="G87" s="66"/>
      <c r="H87" s="66"/>
      <c r="I87" s="66"/>
      <c r="J87" s="66"/>
      <c r="K87" s="80">
        <v>30</v>
      </c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80">
        <v>30</v>
      </c>
      <c r="CC87" s="66"/>
      <c r="CD87" s="67">
        <f t="shared" si="6"/>
        <v>0</v>
      </c>
    </row>
    <row r="88" spans="1:82" ht="15" customHeight="1">
      <c r="A88" s="39" t="s">
        <v>23</v>
      </c>
      <c r="B88" s="71">
        <v>40820</v>
      </c>
      <c r="C88" s="72" t="s">
        <v>465</v>
      </c>
      <c r="D88" s="90"/>
      <c r="E88" s="73">
        <v>-35</v>
      </c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73">
        <v>-35</v>
      </c>
      <c r="CB88" s="66"/>
      <c r="CC88" s="66"/>
      <c r="CD88" s="95">
        <f t="shared" si="6"/>
        <v>-35</v>
      </c>
    </row>
    <row r="89" spans="1:82" ht="15" customHeight="1">
      <c r="A89" s="84" t="s">
        <v>267</v>
      </c>
      <c r="B89" s="71">
        <v>40820</v>
      </c>
      <c r="C89" s="72" t="s">
        <v>394</v>
      </c>
      <c r="D89" s="90"/>
      <c r="E89" s="70">
        <v>35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70">
        <v>35</v>
      </c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70">
        <v>35</v>
      </c>
      <c r="CD89" s="67">
        <f t="shared" si="6"/>
        <v>0</v>
      </c>
    </row>
    <row r="90" spans="1:82" ht="15" customHeight="1">
      <c r="A90" s="43" t="s">
        <v>22</v>
      </c>
      <c r="B90" s="71">
        <v>40821</v>
      </c>
      <c r="C90" s="72" t="s">
        <v>275</v>
      </c>
      <c r="D90" s="90"/>
      <c r="E90" s="80">
        <v>9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80">
        <v>9</v>
      </c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80">
        <v>9</v>
      </c>
      <c r="CC90" s="66"/>
      <c r="CD90" s="67">
        <f t="shared" si="6"/>
        <v>0</v>
      </c>
    </row>
    <row r="91" spans="1:82" ht="15" customHeight="1">
      <c r="A91" s="43" t="s">
        <v>22</v>
      </c>
      <c r="B91" s="71">
        <v>40822</v>
      </c>
      <c r="C91" s="72" t="s">
        <v>297</v>
      </c>
      <c r="D91" s="90"/>
      <c r="E91" s="80">
        <v>30</v>
      </c>
      <c r="F91" s="66"/>
      <c r="G91" s="66"/>
      <c r="H91" s="66"/>
      <c r="I91" s="66"/>
      <c r="J91" s="66"/>
      <c r="K91" s="80">
        <v>30</v>
      </c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80">
        <v>30</v>
      </c>
      <c r="CC91" s="66"/>
      <c r="CD91" s="67">
        <f t="shared" si="6"/>
        <v>0</v>
      </c>
    </row>
    <row r="92" spans="1:82" ht="15" customHeight="1">
      <c r="A92" s="43" t="s">
        <v>22</v>
      </c>
      <c r="B92" s="71">
        <v>40822</v>
      </c>
      <c r="C92" s="72" t="s">
        <v>275</v>
      </c>
      <c r="D92" s="90"/>
      <c r="E92" s="80">
        <v>9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80">
        <v>9</v>
      </c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80">
        <v>9</v>
      </c>
      <c r="CC92" s="66"/>
      <c r="CD92" s="67">
        <f t="shared" si="6"/>
        <v>0</v>
      </c>
    </row>
    <row r="93" spans="1:82" ht="15" customHeight="1">
      <c r="A93" s="43" t="s">
        <v>22</v>
      </c>
      <c r="B93" s="71">
        <v>40822</v>
      </c>
      <c r="C93" s="72" t="s">
        <v>42</v>
      </c>
      <c r="D93" s="90"/>
      <c r="E93" s="80">
        <v>4.5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80">
        <v>4.5</v>
      </c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80">
        <v>4.5</v>
      </c>
      <c r="CC93" s="66"/>
      <c r="CD93" s="67">
        <f t="shared" si="6"/>
        <v>0</v>
      </c>
    </row>
    <row r="94" spans="1:82" ht="15" customHeight="1">
      <c r="A94" s="39" t="s">
        <v>23</v>
      </c>
      <c r="B94" s="71">
        <v>40826</v>
      </c>
      <c r="C94" s="72" t="s">
        <v>423</v>
      </c>
      <c r="D94" s="75" t="s">
        <v>466</v>
      </c>
      <c r="E94" s="73">
        <v>-162.84</v>
      </c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73">
        <v>-162.84</v>
      </c>
      <c r="BU94" s="66"/>
      <c r="BV94" s="66"/>
      <c r="BW94" s="66"/>
      <c r="BX94" s="66"/>
      <c r="BY94" s="66"/>
      <c r="BZ94" s="66"/>
      <c r="CA94" s="66"/>
      <c r="CB94" s="66"/>
      <c r="CC94" s="66"/>
      <c r="CD94" s="67">
        <f t="shared" si="6"/>
        <v>0</v>
      </c>
    </row>
    <row r="95" spans="1:82" ht="15" customHeight="1">
      <c r="A95" s="43" t="s">
        <v>22</v>
      </c>
      <c r="B95" s="71">
        <v>40827</v>
      </c>
      <c r="C95" s="72" t="s">
        <v>298</v>
      </c>
      <c r="D95" s="108" t="s">
        <v>85</v>
      </c>
      <c r="E95" s="80">
        <v>-56.25</v>
      </c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80">
        <v>-56.25</v>
      </c>
      <c r="AJ95" s="66"/>
      <c r="AL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80">
        <v>-56.25</v>
      </c>
      <c r="CC95" s="66"/>
      <c r="CD95" s="67">
        <f t="shared" si="6"/>
        <v>0</v>
      </c>
    </row>
    <row r="96" spans="1:82" ht="15" customHeight="1">
      <c r="A96" s="39" t="s">
        <v>23</v>
      </c>
      <c r="B96" s="71">
        <v>40829</v>
      </c>
      <c r="C96" s="44" t="s">
        <v>467</v>
      </c>
      <c r="D96" s="90"/>
      <c r="E96" s="73">
        <v>4162</v>
      </c>
      <c r="F96" s="66"/>
      <c r="G96" s="66"/>
      <c r="H96" s="66"/>
      <c r="I96" s="66"/>
      <c r="J96" s="66"/>
      <c r="K96" s="73">
        <v>60</v>
      </c>
      <c r="L96" s="73">
        <v>2021</v>
      </c>
      <c r="M96" s="73">
        <v>165</v>
      </c>
      <c r="N96" s="73">
        <v>286</v>
      </c>
      <c r="O96" s="73">
        <v>1090</v>
      </c>
      <c r="P96" s="73">
        <v>540</v>
      </c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7">
        <f t="shared" si="6"/>
        <v>0</v>
      </c>
    </row>
    <row r="97" spans="1:82" ht="15" customHeight="1">
      <c r="A97" s="39" t="s">
        <v>23</v>
      </c>
      <c r="B97" s="71">
        <v>40829</v>
      </c>
      <c r="C97" s="72" t="s">
        <v>17</v>
      </c>
      <c r="D97" s="90" t="s">
        <v>421</v>
      </c>
      <c r="E97" s="73">
        <v>-22.6</v>
      </c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73">
        <v>-22.6</v>
      </c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7">
        <f t="shared" si="6"/>
        <v>0</v>
      </c>
    </row>
    <row r="98" spans="1:82" ht="15" customHeight="1">
      <c r="A98" s="39" t="s">
        <v>23</v>
      </c>
      <c r="B98" s="71">
        <v>40829</v>
      </c>
      <c r="C98" s="72" t="s">
        <v>21</v>
      </c>
      <c r="D98" s="90" t="s">
        <v>421</v>
      </c>
      <c r="E98" s="73">
        <v>-4.07</v>
      </c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73">
        <v>-4.07</v>
      </c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7">
        <f t="shared" si="6"/>
        <v>0</v>
      </c>
    </row>
    <row r="99" spans="1:82" ht="15" customHeight="1">
      <c r="A99" s="39" t="s">
        <v>23</v>
      </c>
      <c r="B99" s="71">
        <v>40830</v>
      </c>
      <c r="C99" s="72" t="s">
        <v>7</v>
      </c>
      <c r="D99" s="75" t="s">
        <v>468</v>
      </c>
      <c r="E99" s="73">
        <v>-51.33</v>
      </c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73">
        <v>-51.33</v>
      </c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7">
        <f t="shared" si="6"/>
        <v>0</v>
      </c>
    </row>
    <row r="100" spans="1:82" ht="15" customHeight="1">
      <c r="A100" s="39" t="s">
        <v>23</v>
      </c>
      <c r="B100" s="71">
        <v>40830</v>
      </c>
      <c r="C100" s="72" t="s">
        <v>469</v>
      </c>
      <c r="D100" s="90" t="s">
        <v>450</v>
      </c>
      <c r="E100" s="73">
        <v>28.17</v>
      </c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73">
        <v>2</v>
      </c>
      <c r="BO100" s="73">
        <v>0.35</v>
      </c>
      <c r="BP100" s="73">
        <v>0.42</v>
      </c>
      <c r="BQ100" s="66"/>
      <c r="BR100" s="66"/>
      <c r="BS100" s="66"/>
      <c r="BT100" s="66"/>
      <c r="BU100" s="66"/>
      <c r="BV100" s="66"/>
      <c r="BW100" s="66"/>
      <c r="BX100" s="73">
        <v>25.4</v>
      </c>
      <c r="BY100" s="66"/>
      <c r="BZ100" s="66"/>
      <c r="CA100" s="73">
        <v>28.17</v>
      </c>
      <c r="CB100" s="66"/>
      <c r="CC100" s="66"/>
      <c r="CD100" s="67">
        <f t="shared" si="6"/>
        <v>0</v>
      </c>
    </row>
    <row r="101" spans="1:82" ht="15" customHeight="1">
      <c r="A101" s="43" t="s">
        <v>22</v>
      </c>
      <c r="B101" s="71">
        <v>40830</v>
      </c>
      <c r="C101" s="72" t="s">
        <v>42</v>
      </c>
      <c r="D101" s="90"/>
      <c r="E101" s="80">
        <v>4.5</v>
      </c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80">
        <v>4.5</v>
      </c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80">
        <v>4.5</v>
      </c>
      <c r="CC101" s="66"/>
      <c r="CD101" s="67">
        <f t="shared" si="6"/>
        <v>0</v>
      </c>
    </row>
    <row r="102" spans="1:82" ht="15" customHeight="1">
      <c r="A102" s="39" t="s">
        <v>23</v>
      </c>
      <c r="B102" s="71">
        <v>40833</v>
      </c>
      <c r="C102" s="72" t="s">
        <v>470</v>
      </c>
      <c r="D102" s="90" t="s">
        <v>449</v>
      </c>
      <c r="E102" s="73">
        <v>-20</v>
      </c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73">
        <v>-20</v>
      </c>
      <c r="BY102" s="66"/>
      <c r="BZ102" s="66"/>
      <c r="CA102" s="66"/>
      <c r="CB102" s="66"/>
      <c r="CC102" s="66"/>
      <c r="CD102" s="67">
        <f t="shared" si="6"/>
        <v>0</v>
      </c>
    </row>
    <row r="103" spans="1:82" ht="15" customHeight="1">
      <c r="A103" s="39" t="s">
        <v>23</v>
      </c>
      <c r="B103" s="71">
        <v>40833</v>
      </c>
      <c r="C103" s="72" t="s">
        <v>18</v>
      </c>
      <c r="D103" s="90" t="s">
        <v>450</v>
      </c>
      <c r="E103" s="73">
        <v>-2</v>
      </c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73">
        <v>-2</v>
      </c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7">
        <f t="shared" si="6"/>
        <v>0</v>
      </c>
    </row>
    <row r="104" spans="1:82" ht="15" customHeight="1">
      <c r="A104" s="39" t="s">
        <v>23</v>
      </c>
      <c r="B104" s="71">
        <v>40833</v>
      </c>
      <c r="C104" s="72" t="s">
        <v>451</v>
      </c>
      <c r="D104" s="90" t="s">
        <v>450</v>
      </c>
      <c r="E104" s="73">
        <v>-0.42</v>
      </c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73">
        <v>-0.42</v>
      </c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7">
        <f t="shared" si="6"/>
        <v>0</v>
      </c>
    </row>
    <row r="105" spans="1:82" ht="15" customHeight="1">
      <c r="A105" s="39" t="s">
        <v>23</v>
      </c>
      <c r="B105" s="71">
        <v>40833</v>
      </c>
      <c r="C105" s="72" t="s">
        <v>130</v>
      </c>
      <c r="D105" s="90" t="s">
        <v>450</v>
      </c>
      <c r="E105" s="73">
        <v>-0.35</v>
      </c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73">
        <v>-0.35</v>
      </c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7">
        <f t="shared" si="6"/>
        <v>0</v>
      </c>
    </row>
    <row r="106" spans="1:82" ht="15" customHeight="1">
      <c r="A106" s="39" t="s">
        <v>23</v>
      </c>
      <c r="B106" s="71">
        <v>40833</v>
      </c>
      <c r="C106" s="72" t="s">
        <v>17</v>
      </c>
      <c r="D106" s="90" t="s">
        <v>421</v>
      </c>
      <c r="E106" s="73">
        <v>-3.54</v>
      </c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95">
        <f t="shared" si="6"/>
        <v>-3.54</v>
      </c>
    </row>
    <row r="107" spans="1:82" ht="15" customHeight="1">
      <c r="A107" s="39" t="s">
        <v>23</v>
      </c>
      <c r="B107" s="71">
        <v>40875</v>
      </c>
      <c r="C107" s="72" t="s">
        <v>165</v>
      </c>
      <c r="D107" s="90" t="s">
        <v>421</v>
      </c>
      <c r="E107" s="73">
        <v>3.54</v>
      </c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95">
        <f t="shared" si="6"/>
        <v>3.54</v>
      </c>
    </row>
    <row r="108" spans="1:82" ht="15" customHeight="1">
      <c r="A108" s="39" t="s">
        <v>23</v>
      </c>
      <c r="B108" s="71">
        <v>40834</v>
      </c>
      <c r="C108" s="72" t="s">
        <v>471</v>
      </c>
      <c r="D108" s="90" t="s">
        <v>449</v>
      </c>
      <c r="E108" s="73">
        <v>-58</v>
      </c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73">
        <v>-58</v>
      </c>
      <c r="BY108" s="66"/>
      <c r="BZ108" s="66"/>
      <c r="CA108" s="66"/>
      <c r="CB108" s="66"/>
      <c r="CC108" s="66"/>
      <c r="CD108" s="67">
        <f t="shared" si="6"/>
        <v>0</v>
      </c>
    </row>
    <row r="109" spans="1:82" ht="15" customHeight="1">
      <c r="A109" s="39" t="s">
        <v>23</v>
      </c>
      <c r="B109" s="71">
        <v>40834</v>
      </c>
      <c r="C109" s="72" t="s">
        <v>18</v>
      </c>
      <c r="D109" s="90" t="s">
        <v>450</v>
      </c>
      <c r="E109" s="73">
        <v>-4</v>
      </c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73">
        <v>-4</v>
      </c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7">
        <f t="shared" si="6"/>
        <v>0</v>
      </c>
    </row>
    <row r="110" spans="1:82" ht="15" customHeight="1">
      <c r="A110" s="39" t="s">
        <v>23</v>
      </c>
      <c r="B110" s="71">
        <v>40834</v>
      </c>
      <c r="C110" s="72" t="s">
        <v>451</v>
      </c>
      <c r="D110" s="90" t="s">
        <v>450</v>
      </c>
      <c r="E110" s="73">
        <v>-0.85</v>
      </c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73">
        <v>-0.85</v>
      </c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7">
        <f t="shared" si="6"/>
        <v>0</v>
      </c>
    </row>
    <row r="111" spans="1:82" ht="15" customHeight="1">
      <c r="A111" s="39" t="s">
        <v>23</v>
      </c>
      <c r="B111" s="71">
        <v>40834</v>
      </c>
      <c r="C111" s="72" t="s">
        <v>130</v>
      </c>
      <c r="D111" s="90" t="s">
        <v>450</v>
      </c>
      <c r="E111" s="73">
        <v>-0.7</v>
      </c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73">
        <v>-0.7</v>
      </c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7">
        <f t="shared" si="6"/>
        <v>0</v>
      </c>
    </row>
    <row r="112" spans="1:82" ht="15" customHeight="1">
      <c r="A112" s="39" t="s">
        <v>23</v>
      </c>
      <c r="B112" s="71">
        <v>40835</v>
      </c>
      <c r="C112" s="72" t="s">
        <v>472</v>
      </c>
      <c r="D112" s="90" t="s">
        <v>449</v>
      </c>
      <c r="E112" s="73">
        <v>-18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73">
        <v>-18</v>
      </c>
      <c r="BY112" s="66"/>
      <c r="BZ112" s="66"/>
      <c r="CA112" s="66"/>
      <c r="CB112" s="66"/>
      <c r="CC112" s="66"/>
      <c r="CD112" s="67">
        <f t="shared" si="6"/>
        <v>0</v>
      </c>
    </row>
    <row r="113" spans="1:82" ht="15" customHeight="1">
      <c r="A113" s="39" t="s">
        <v>23</v>
      </c>
      <c r="B113" s="71">
        <v>40835</v>
      </c>
      <c r="C113" s="72" t="s">
        <v>18</v>
      </c>
      <c r="D113" s="90" t="s">
        <v>450</v>
      </c>
      <c r="E113" s="73">
        <v>-2</v>
      </c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73">
        <v>-2</v>
      </c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7">
        <f t="shared" ref="CD113:CD144" si="7">E113-SUM(F113:BX113)</f>
        <v>0</v>
      </c>
    </row>
    <row r="114" spans="1:82" ht="15" customHeight="1">
      <c r="A114" s="39" t="s">
        <v>23</v>
      </c>
      <c r="B114" s="71">
        <v>40835</v>
      </c>
      <c r="C114" s="72" t="s">
        <v>451</v>
      </c>
      <c r="D114" s="90" t="s">
        <v>450</v>
      </c>
      <c r="E114" s="73">
        <v>-0.42</v>
      </c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73">
        <v>-0.42</v>
      </c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7">
        <f t="shared" si="7"/>
        <v>0</v>
      </c>
    </row>
    <row r="115" spans="1:82" ht="15" customHeight="1">
      <c r="A115" s="39" t="s">
        <v>23</v>
      </c>
      <c r="B115" s="71">
        <v>40835</v>
      </c>
      <c r="C115" s="72" t="s">
        <v>130</v>
      </c>
      <c r="D115" s="90" t="s">
        <v>450</v>
      </c>
      <c r="E115" s="73">
        <v>-0.35</v>
      </c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73">
        <v>-0.35</v>
      </c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7">
        <f t="shared" si="7"/>
        <v>0</v>
      </c>
    </row>
    <row r="116" spans="1:82" ht="15" customHeight="1">
      <c r="A116" s="39" t="s">
        <v>23</v>
      </c>
      <c r="B116" s="71">
        <v>40835</v>
      </c>
      <c r="C116" s="72" t="s">
        <v>47</v>
      </c>
      <c r="D116" s="75" t="s">
        <v>473</v>
      </c>
      <c r="E116" s="73">
        <v>-60</v>
      </c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73">
        <v>-60</v>
      </c>
      <c r="BW116" s="66"/>
      <c r="BX116" s="66"/>
      <c r="BY116" s="66"/>
      <c r="BZ116" s="66"/>
      <c r="CA116" s="66"/>
      <c r="CB116" s="66"/>
      <c r="CC116" s="66"/>
      <c r="CD116" s="67">
        <f t="shared" si="7"/>
        <v>0</v>
      </c>
    </row>
    <row r="117" spans="1:82" ht="15" customHeight="1">
      <c r="A117" s="43" t="s">
        <v>22</v>
      </c>
      <c r="B117" s="71">
        <v>40835</v>
      </c>
      <c r="C117" s="72" t="s">
        <v>299</v>
      </c>
      <c r="D117" s="75" t="s">
        <v>474</v>
      </c>
      <c r="E117" s="80">
        <v>-25.3</v>
      </c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80">
        <v>-25.3</v>
      </c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80">
        <v>-25.3</v>
      </c>
      <c r="CC117" s="66"/>
      <c r="CD117" s="67">
        <f t="shared" si="7"/>
        <v>0</v>
      </c>
    </row>
    <row r="118" spans="1:82" ht="15" customHeight="1">
      <c r="A118" s="39" t="s">
        <v>23</v>
      </c>
      <c r="B118" s="71">
        <v>40836</v>
      </c>
      <c r="C118" s="72" t="s">
        <v>475</v>
      </c>
      <c r="D118" s="90" t="s">
        <v>449</v>
      </c>
      <c r="E118" s="73">
        <v>-212</v>
      </c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73">
        <v>-212</v>
      </c>
      <c r="BY118" s="66"/>
      <c r="BZ118" s="66"/>
      <c r="CA118" s="66"/>
      <c r="CB118" s="66"/>
      <c r="CC118" s="66"/>
      <c r="CD118" s="67">
        <f t="shared" si="7"/>
        <v>0</v>
      </c>
    </row>
    <row r="119" spans="1:82" ht="15" customHeight="1">
      <c r="A119" s="39" t="s">
        <v>23</v>
      </c>
      <c r="B119" s="71">
        <v>40836</v>
      </c>
      <c r="C119" s="72" t="s">
        <v>18</v>
      </c>
      <c r="D119" s="90" t="s">
        <v>450</v>
      </c>
      <c r="E119" s="73">
        <v>-12</v>
      </c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73">
        <v>-12</v>
      </c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7">
        <f t="shared" si="7"/>
        <v>0</v>
      </c>
    </row>
    <row r="120" spans="1:82" ht="15" customHeight="1">
      <c r="A120" s="39" t="s">
        <v>23</v>
      </c>
      <c r="B120" s="71">
        <v>40836</v>
      </c>
      <c r="C120" s="72" t="s">
        <v>451</v>
      </c>
      <c r="D120" s="90" t="s">
        <v>450</v>
      </c>
      <c r="E120" s="73">
        <v>-2.54</v>
      </c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73">
        <v>-2.54</v>
      </c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7">
        <f t="shared" si="7"/>
        <v>0</v>
      </c>
    </row>
    <row r="121" spans="1:82" ht="15" customHeight="1">
      <c r="A121" s="39" t="s">
        <v>23</v>
      </c>
      <c r="B121" s="71">
        <v>40836</v>
      </c>
      <c r="C121" s="72" t="s">
        <v>130</v>
      </c>
      <c r="D121" s="90" t="s">
        <v>450</v>
      </c>
      <c r="E121" s="73">
        <v>-2.1</v>
      </c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73">
        <v>-2.1</v>
      </c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7">
        <f t="shared" si="7"/>
        <v>0</v>
      </c>
    </row>
    <row r="122" spans="1:82" ht="15" customHeight="1">
      <c r="A122" s="39" t="s">
        <v>23</v>
      </c>
      <c r="B122" s="71">
        <v>40836</v>
      </c>
      <c r="C122" s="79" t="s">
        <v>43</v>
      </c>
      <c r="D122" s="75" t="s">
        <v>476</v>
      </c>
      <c r="E122" s="73">
        <v>-52.4</v>
      </c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73">
        <v>-11.11</v>
      </c>
      <c r="AK122" s="66"/>
      <c r="AL122" s="66"/>
      <c r="AM122" s="66"/>
      <c r="AN122" s="73">
        <v>-25.04</v>
      </c>
      <c r="AO122" s="66"/>
      <c r="AP122" s="73">
        <v>-16.252960001829475</v>
      </c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7">
        <f t="shared" si="7"/>
        <v>2.9600018294715369E-3</v>
      </c>
    </row>
    <row r="123" spans="1:82" ht="15" customHeight="1">
      <c r="A123" s="39" t="s">
        <v>23</v>
      </c>
      <c r="B123" s="71">
        <v>40837</v>
      </c>
      <c r="C123" s="72" t="s">
        <v>46</v>
      </c>
      <c r="D123" s="75" t="s">
        <v>477</v>
      </c>
      <c r="E123" s="73">
        <v>-254.38</v>
      </c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73">
        <v>-254.38</v>
      </c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7">
        <f t="shared" si="7"/>
        <v>0</v>
      </c>
    </row>
    <row r="124" spans="1:82" ht="15" customHeight="1">
      <c r="A124" s="43" t="s">
        <v>22</v>
      </c>
      <c r="B124" s="71">
        <v>40840</v>
      </c>
      <c r="C124" s="72" t="s">
        <v>300</v>
      </c>
      <c r="D124" s="108" t="s">
        <v>85</v>
      </c>
      <c r="E124" s="80">
        <v>-11.25</v>
      </c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80">
        <v>-11.25</v>
      </c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80">
        <v>-11.25</v>
      </c>
      <c r="CC124" s="66"/>
      <c r="CD124" s="67">
        <f t="shared" si="7"/>
        <v>0</v>
      </c>
    </row>
    <row r="125" spans="1:82" ht="15" customHeight="1">
      <c r="A125" s="39" t="s">
        <v>23</v>
      </c>
      <c r="B125" s="71">
        <v>40842</v>
      </c>
      <c r="C125" s="72" t="s">
        <v>20</v>
      </c>
      <c r="D125" s="75" t="s">
        <v>478</v>
      </c>
      <c r="E125" s="73">
        <v>-955</v>
      </c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73">
        <v>-955</v>
      </c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7">
        <f t="shared" si="7"/>
        <v>0</v>
      </c>
    </row>
    <row r="126" spans="1:82" ht="15" customHeight="1">
      <c r="A126" s="39" t="s">
        <v>23</v>
      </c>
      <c r="B126" s="71">
        <v>40842</v>
      </c>
      <c r="C126" s="72" t="s">
        <v>17</v>
      </c>
      <c r="D126" s="90" t="s">
        <v>421</v>
      </c>
      <c r="E126" s="73">
        <v>-1.5</v>
      </c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73">
        <v>-1.5</v>
      </c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7">
        <f t="shared" si="7"/>
        <v>0</v>
      </c>
    </row>
    <row r="127" spans="1:82" ht="15" customHeight="1">
      <c r="A127" s="39" t="s">
        <v>23</v>
      </c>
      <c r="B127" s="71">
        <v>40843</v>
      </c>
      <c r="C127" s="72" t="s">
        <v>479</v>
      </c>
      <c r="D127" s="90" t="s">
        <v>450</v>
      </c>
      <c r="E127" s="73">
        <v>20.77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73">
        <v>2</v>
      </c>
      <c r="BO127" s="73">
        <v>0.35</v>
      </c>
      <c r="BP127" s="73">
        <v>0.42</v>
      </c>
      <c r="BQ127" s="66"/>
      <c r="BR127" s="66"/>
      <c r="BS127" s="66"/>
      <c r="BT127" s="66"/>
      <c r="BU127" s="66"/>
      <c r="BV127" s="66"/>
      <c r="BW127" s="66"/>
      <c r="BX127" s="73">
        <v>18</v>
      </c>
      <c r="BY127" s="66"/>
      <c r="BZ127" s="66"/>
      <c r="CA127" s="73">
        <v>20.77</v>
      </c>
      <c r="CB127" s="66"/>
      <c r="CC127" s="66"/>
      <c r="CD127" s="67">
        <f t="shared" si="7"/>
        <v>0</v>
      </c>
    </row>
    <row r="128" spans="1:82" ht="15" customHeight="1">
      <c r="A128" s="39" t="s">
        <v>23</v>
      </c>
      <c r="B128" s="71">
        <v>40843</v>
      </c>
      <c r="C128" s="72" t="s">
        <v>480</v>
      </c>
      <c r="D128" s="90" t="s">
        <v>450</v>
      </c>
      <c r="E128" s="73">
        <v>22.77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73">
        <v>2</v>
      </c>
      <c r="BO128" s="73">
        <v>0.35</v>
      </c>
      <c r="BP128" s="73">
        <v>0.42</v>
      </c>
      <c r="BQ128" s="66"/>
      <c r="BR128" s="66"/>
      <c r="BS128" s="66"/>
      <c r="BT128" s="66"/>
      <c r="BU128" s="66"/>
      <c r="BV128" s="66"/>
      <c r="BW128" s="66"/>
      <c r="BX128" s="73">
        <v>20</v>
      </c>
      <c r="BY128" s="66"/>
      <c r="BZ128" s="66"/>
      <c r="CA128" s="73">
        <v>22.77</v>
      </c>
      <c r="CB128" s="66"/>
      <c r="CC128" s="66"/>
      <c r="CD128" s="67">
        <f t="shared" si="7"/>
        <v>0</v>
      </c>
    </row>
    <row r="129" spans="1:82" ht="15" customHeight="1">
      <c r="A129" s="39" t="s">
        <v>23</v>
      </c>
      <c r="B129" s="71">
        <v>40843</v>
      </c>
      <c r="C129" s="72" t="s">
        <v>481</v>
      </c>
      <c r="D129" s="75" t="s">
        <v>482</v>
      </c>
      <c r="E129" s="73">
        <v>-1662.04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73">
        <v>-1662.04</v>
      </c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7">
        <f t="shared" si="7"/>
        <v>0</v>
      </c>
    </row>
    <row r="130" spans="1:82" ht="15" customHeight="1">
      <c r="A130" s="39" t="s">
        <v>23</v>
      </c>
      <c r="B130" s="71">
        <v>40843</v>
      </c>
      <c r="C130" s="72" t="s">
        <v>17</v>
      </c>
      <c r="D130" s="90" t="s">
        <v>421</v>
      </c>
      <c r="E130" s="73">
        <v>-1.5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73">
        <v>-1.5</v>
      </c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7">
        <f t="shared" si="7"/>
        <v>0</v>
      </c>
    </row>
    <row r="131" spans="1:82" ht="15" customHeight="1">
      <c r="A131" s="39" t="s">
        <v>23</v>
      </c>
      <c r="B131" s="71">
        <v>40844</v>
      </c>
      <c r="C131" s="72" t="s">
        <v>483</v>
      </c>
      <c r="D131" s="90" t="s">
        <v>450</v>
      </c>
      <c r="E131" s="73">
        <v>42.77</v>
      </c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73">
        <v>2</v>
      </c>
      <c r="BO131" s="73">
        <v>0.35</v>
      </c>
      <c r="BP131" s="73">
        <v>0.42</v>
      </c>
      <c r="BQ131" s="66"/>
      <c r="BR131" s="66"/>
      <c r="BS131" s="66"/>
      <c r="BT131" s="66"/>
      <c r="BU131" s="66"/>
      <c r="BV131" s="66"/>
      <c r="BW131" s="66"/>
      <c r="BX131" s="73">
        <v>40</v>
      </c>
      <c r="BY131" s="66"/>
      <c r="BZ131" s="66"/>
      <c r="CA131" s="73">
        <v>42.77</v>
      </c>
      <c r="CB131" s="66"/>
      <c r="CC131" s="66"/>
      <c r="CD131" s="67">
        <f t="shared" si="7"/>
        <v>0</v>
      </c>
    </row>
    <row r="132" spans="1:82" ht="15" customHeight="1">
      <c r="A132" s="43" t="s">
        <v>22</v>
      </c>
      <c r="B132" s="71">
        <v>40844</v>
      </c>
      <c r="C132" s="72" t="s">
        <v>301</v>
      </c>
      <c r="D132" s="90"/>
      <c r="E132" s="80">
        <v>7.5</v>
      </c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80">
        <v>7.5</v>
      </c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80">
        <v>7.5</v>
      </c>
      <c r="CC132" s="66"/>
      <c r="CD132" s="67">
        <f t="shared" si="7"/>
        <v>0</v>
      </c>
    </row>
    <row r="133" spans="1:82" ht="15" customHeight="1">
      <c r="A133" s="43" t="s">
        <v>22</v>
      </c>
      <c r="B133" s="71">
        <v>40845</v>
      </c>
      <c r="C133" s="72" t="s">
        <v>302</v>
      </c>
      <c r="D133" s="90"/>
      <c r="E133" s="80">
        <v>33</v>
      </c>
      <c r="F133" s="66"/>
      <c r="G133" s="66"/>
      <c r="H133" s="66"/>
      <c r="I133" s="66"/>
      <c r="J133" s="66"/>
      <c r="K133" s="66"/>
      <c r="L133" s="66"/>
      <c r="M133" s="66"/>
      <c r="N133" s="80">
        <v>33</v>
      </c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80">
        <v>33</v>
      </c>
      <c r="CC133" s="66"/>
      <c r="CD133" s="67">
        <f t="shared" si="7"/>
        <v>0</v>
      </c>
    </row>
    <row r="134" spans="1:82" ht="15" customHeight="1">
      <c r="A134" s="43" t="s">
        <v>22</v>
      </c>
      <c r="B134" s="71">
        <v>40845</v>
      </c>
      <c r="C134" s="72" t="s">
        <v>301</v>
      </c>
      <c r="D134" s="90"/>
      <c r="E134" s="80">
        <v>5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80">
        <v>5</v>
      </c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80">
        <v>5</v>
      </c>
      <c r="CC134" s="66"/>
      <c r="CD134" s="67">
        <f t="shared" si="7"/>
        <v>0</v>
      </c>
    </row>
    <row r="135" spans="1:82" ht="15" customHeight="1">
      <c r="A135" s="43" t="s">
        <v>22</v>
      </c>
      <c r="B135" s="71">
        <v>40845</v>
      </c>
      <c r="C135" s="72" t="s">
        <v>301</v>
      </c>
      <c r="D135" s="90"/>
      <c r="E135" s="80">
        <v>7.5</v>
      </c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80">
        <v>7.5</v>
      </c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80">
        <v>7.5</v>
      </c>
      <c r="CC135" s="66"/>
      <c r="CD135" s="67">
        <f t="shared" si="7"/>
        <v>0</v>
      </c>
    </row>
    <row r="136" spans="1:82" ht="15" customHeight="1">
      <c r="A136" s="39" t="s">
        <v>23</v>
      </c>
      <c r="B136" s="71">
        <v>40847</v>
      </c>
      <c r="C136" s="72" t="s">
        <v>458</v>
      </c>
      <c r="D136" s="75" t="s">
        <v>484</v>
      </c>
      <c r="E136" s="73">
        <v>-147.5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73">
        <v>-147.5</v>
      </c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7">
        <f t="shared" si="7"/>
        <v>0</v>
      </c>
    </row>
    <row r="137" spans="1:82" ht="15" customHeight="1">
      <c r="A137" s="39" t="s">
        <v>23</v>
      </c>
      <c r="B137" s="71">
        <v>40847</v>
      </c>
      <c r="C137" s="72" t="s">
        <v>37</v>
      </c>
      <c r="D137" s="75" t="s">
        <v>485</v>
      </c>
      <c r="E137" s="73">
        <v>-542.92999999999995</v>
      </c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73">
        <f>E137/3</f>
        <v>-180.97666666666666</v>
      </c>
      <c r="AH137" s="66"/>
      <c r="AI137" s="73">
        <f>E137/3</f>
        <v>-180.97666666666666</v>
      </c>
      <c r="AJ137" s="66"/>
      <c r="AK137" s="66"/>
      <c r="AL137" s="66"/>
      <c r="AM137" s="73">
        <f>E137/3</f>
        <v>-180.97666666666666</v>
      </c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7">
        <f t="shared" si="7"/>
        <v>0</v>
      </c>
    </row>
    <row r="138" spans="1:82" ht="15" customHeight="1">
      <c r="A138" s="39" t="s">
        <v>23</v>
      </c>
      <c r="B138" s="71">
        <v>40847</v>
      </c>
      <c r="C138" s="72" t="s">
        <v>38</v>
      </c>
      <c r="D138" s="75" t="s">
        <v>485</v>
      </c>
      <c r="E138" s="73">
        <v>-964.93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73">
        <v>-445.35</v>
      </c>
      <c r="AN138" s="66"/>
      <c r="AO138" s="73">
        <v>-519.58000000000004</v>
      </c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7">
        <f t="shared" si="7"/>
        <v>0</v>
      </c>
    </row>
    <row r="139" spans="1:82" ht="15" customHeight="1">
      <c r="A139" s="39" t="s">
        <v>23</v>
      </c>
      <c r="B139" s="71">
        <v>40847</v>
      </c>
      <c r="C139" s="72" t="s">
        <v>112</v>
      </c>
      <c r="D139" s="75" t="s">
        <v>485</v>
      </c>
      <c r="E139" s="73">
        <v>-77.33</v>
      </c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73">
        <v>-77.33</v>
      </c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7">
        <f t="shared" si="7"/>
        <v>0</v>
      </c>
    </row>
    <row r="140" spans="1:82" ht="15" customHeight="1">
      <c r="A140" s="39" t="s">
        <v>23</v>
      </c>
      <c r="B140" s="71">
        <v>40847</v>
      </c>
      <c r="C140" s="72" t="s">
        <v>186</v>
      </c>
      <c r="D140" s="75" t="s">
        <v>485</v>
      </c>
      <c r="E140" s="73">
        <v>-193.33</v>
      </c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73">
        <v>-193.33</v>
      </c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7">
        <f t="shared" si="7"/>
        <v>0</v>
      </c>
    </row>
    <row r="141" spans="1:82" ht="15" customHeight="1">
      <c r="A141" s="39" t="s">
        <v>23</v>
      </c>
      <c r="B141" s="71">
        <v>40847</v>
      </c>
      <c r="C141" s="72" t="s">
        <v>40</v>
      </c>
      <c r="D141" s="75" t="s">
        <v>485</v>
      </c>
      <c r="E141" s="73">
        <v>-66.67</v>
      </c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73">
        <v>-66.67</v>
      </c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7">
        <f t="shared" si="7"/>
        <v>0</v>
      </c>
    </row>
    <row r="142" spans="1:82" ht="15" customHeight="1">
      <c r="A142" s="39" t="s">
        <v>23</v>
      </c>
      <c r="B142" s="71">
        <v>40847</v>
      </c>
      <c r="C142" s="72" t="s">
        <v>113</v>
      </c>
      <c r="D142" s="75" t="s">
        <v>485</v>
      </c>
      <c r="E142" s="73">
        <v>-93.33</v>
      </c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73">
        <v>-93.33</v>
      </c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7">
        <f t="shared" si="7"/>
        <v>0</v>
      </c>
    </row>
    <row r="143" spans="1:82" ht="15" customHeight="1">
      <c r="A143" s="39" t="s">
        <v>23</v>
      </c>
      <c r="B143" s="71">
        <v>40847</v>
      </c>
      <c r="C143" s="72" t="s">
        <v>115</v>
      </c>
      <c r="D143" s="75" t="s">
        <v>485</v>
      </c>
      <c r="E143" s="73">
        <v>-72</v>
      </c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73">
        <v>-72</v>
      </c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7">
        <f t="shared" si="7"/>
        <v>0</v>
      </c>
    </row>
    <row r="144" spans="1:82" ht="15" customHeight="1">
      <c r="A144" s="39" t="s">
        <v>23</v>
      </c>
      <c r="B144" s="71">
        <v>40847</v>
      </c>
      <c r="C144" s="72" t="s">
        <v>39</v>
      </c>
      <c r="D144" s="75" t="s">
        <v>485</v>
      </c>
      <c r="E144" s="73">
        <v>-50.67</v>
      </c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73">
        <v>-50.67</v>
      </c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7">
        <f t="shared" si="7"/>
        <v>0</v>
      </c>
    </row>
    <row r="145" spans="1:82" ht="15" customHeight="1">
      <c r="A145" s="39" t="s">
        <v>23</v>
      </c>
      <c r="B145" s="71">
        <v>40847</v>
      </c>
      <c r="C145" s="72" t="s">
        <v>187</v>
      </c>
      <c r="D145" s="75" t="s">
        <v>485</v>
      </c>
      <c r="E145" s="73">
        <v>-80</v>
      </c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73">
        <v>-40</v>
      </c>
      <c r="AH145" s="66"/>
      <c r="AI145" s="73">
        <v>-40</v>
      </c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7">
        <f t="shared" ref="CD145:CD159" si="8">E145-SUM(F145:BX145)</f>
        <v>0</v>
      </c>
    </row>
    <row r="146" spans="1:82" ht="15" customHeight="1">
      <c r="A146" s="39" t="s">
        <v>23</v>
      </c>
      <c r="B146" s="71">
        <v>40847</v>
      </c>
      <c r="C146" s="72" t="s">
        <v>461</v>
      </c>
      <c r="D146" s="90" t="s">
        <v>450</v>
      </c>
      <c r="E146" s="73">
        <v>72.77</v>
      </c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73">
        <v>2</v>
      </c>
      <c r="BO146" s="73">
        <v>0.35</v>
      </c>
      <c r="BP146" s="73">
        <v>0.42</v>
      </c>
      <c r="BQ146" s="66"/>
      <c r="BR146" s="66"/>
      <c r="BS146" s="66"/>
      <c r="BT146" s="66"/>
      <c r="BU146" s="66"/>
      <c r="BV146" s="66"/>
      <c r="BW146" s="66"/>
      <c r="BX146" s="73">
        <v>70</v>
      </c>
      <c r="BY146" s="66"/>
      <c r="BZ146" s="66"/>
      <c r="CA146" s="73">
        <v>72.77</v>
      </c>
      <c r="CB146" s="66"/>
      <c r="CC146" s="66"/>
      <c r="CD146" s="67">
        <f t="shared" si="8"/>
        <v>0</v>
      </c>
    </row>
    <row r="147" spans="1:82" ht="15" customHeight="1">
      <c r="A147" s="39" t="s">
        <v>23</v>
      </c>
      <c r="B147" s="71">
        <v>40847</v>
      </c>
      <c r="C147" s="72" t="s">
        <v>486</v>
      </c>
      <c r="D147" s="90"/>
      <c r="E147" s="73">
        <v>137.55000000000001</v>
      </c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73">
        <v>137.55000000000001</v>
      </c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73">
        <v>137.55000000000001</v>
      </c>
      <c r="CB147" s="66"/>
      <c r="CC147" s="66"/>
      <c r="CD147" s="67">
        <f t="shared" si="8"/>
        <v>0</v>
      </c>
    </row>
    <row r="148" spans="1:82" ht="15" customHeight="1">
      <c r="A148" s="39" t="s">
        <v>23</v>
      </c>
      <c r="B148" s="71">
        <v>40847</v>
      </c>
      <c r="C148" s="72" t="s">
        <v>438</v>
      </c>
      <c r="D148" s="90"/>
      <c r="E148" s="73">
        <v>35</v>
      </c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73">
        <v>35</v>
      </c>
      <c r="CB148" s="66"/>
      <c r="CC148" s="66"/>
      <c r="CD148" s="95">
        <f t="shared" si="8"/>
        <v>35</v>
      </c>
    </row>
    <row r="149" spans="1:82" ht="15" customHeight="1">
      <c r="A149" s="39" t="s">
        <v>23</v>
      </c>
      <c r="B149" s="71">
        <v>40847</v>
      </c>
      <c r="C149" s="72" t="s">
        <v>487</v>
      </c>
      <c r="D149" s="90" t="s">
        <v>450</v>
      </c>
      <c r="E149" s="73">
        <v>20.77</v>
      </c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73">
        <v>2</v>
      </c>
      <c r="BO149" s="73">
        <v>0.35</v>
      </c>
      <c r="BP149" s="73">
        <v>0.42</v>
      </c>
      <c r="BQ149" s="66"/>
      <c r="BR149" s="66"/>
      <c r="BS149" s="66"/>
      <c r="BT149" s="66"/>
      <c r="BU149" s="66"/>
      <c r="BV149" s="66"/>
      <c r="BW149" s="66"/>
      <c r="BX149" s="73">
        <v>18</v>
      </c>
      <c r="BY149" s="66"/>
      <c r="BZ149" s="66"/>
      <c r="CA149" s="73">
        <v>20.77</v>
      </c>
      <c r="CB149" s="66"/>
      <c r="CC149" s="66"/>
      <c r="CD149" s="67">
        <f t="shared" si="8"/>
        <v>0</v>
      </c>
    </row>
    <row r="150" spans="1:82" ht="15" customHeight="1">
      <c r="A150" s="84" t="s">
        <v>267</v>
      </c>
      <c r="B150" s="71">
        <v>40847</v>
      </c>
      <c r="C150" s="72" t="s">
        <v>395</v>
      </c>
      <c r="D150" s="90"/>
      <c r="E150" s="70">
        <v>4</v>
      </c>
      <c r="F150" s="66"/>
      <c r="G150" s="66"/>
      <c r="H150" s="66"/>
      <c r="I150" s="66"/>
      <c r="J150" s="66"/>
      <c r="K150" s="66"/>
      <c r="L150" s="66"/>
      <c r="M150" s="66"/>
      <c r="N150" s="66"/>
      <c r="O150" s="70">
        <v>4</v>
      </c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70">
        <v>4</v>
      </c>
      <c r="CD150" s="67">
        <f t="shared" si="8"/>
        <v>0</v>
      </c>
    </row>
    <row r="151" spans="1:82" ht="15" customHeight="1">
      <c r="A151" s="84" t="s">
        <v>267</v>
      </c>
      <c r="B151" s="71">
        <v>40847</v>
      </c>
      <c r="C151" s="72" t="s">
        <v>391</v>
      </c>
      <c r="D151" s="90"/>
      <c r="E151" s="70">
        <v>24</v>
      </c>
      <c r="F151" s="66"/>
      <c r="G151" s="66"/>
      <c r="H151" s="66"/>
      <c r="I151" s="66"/>
      <c r="J151" s="66"/>
      <c r="K151" s="66"/>
      <c r="L151" s="66"/>
      <c r="M151" s="66"/>
      <c r="N151" s="66"/>
      <c r="O151" s="70">
        <v>24</v>
      </c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70">
        <v>24</v>
      </c>
      <c r="CD151" s="67">
        <f t="shared" si="8"/>
        <v>0</v>
      </c>
    </row>
    <row r="152" spans="1:82" ht="15" customHeight="1">
      <c r="A152" s="84" t="s">
        <v>267</v>
      </c>
      <c r="B152" s="71">
        <v>40847</v>
      </c>
      <c r="C152" s="72" t="s">
        <v>396</v>
      </c>
      <c r="D152" s="90"/>
      <c r="E152" s="70">
        <v>8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70">
        <v>8</v>
      </c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70">
        <v>8</v>
      </c>
      <c r="CD152" s="67">
        <f t="shared" si="8"/>
        <v>0</v>
      </c>
    </row>
    <row r="153" spans="1:82" ht="15" customHeight="1">
      <c r="A153" s="84" t="s">
        <v>267</v>
      </c>
      <c r="B153" s="71">
        <v>40847</v>
      </c>
      <c r="C153" s="72" t="s">
        <v>392</v>
      </c>
      <c r="D153" s="90"/>
      <c r="E153" s="70">
        <v>22</v>
      </c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70">
        <v>22</v>
      </c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70">
        <v>22</v>
      </c>
      <c r="CD153" s="67">
        <f t="shared" si="8"/>
        <v>0</v>
      </c>
    </row>
    <row r="154" spans="1:82" ht="15" customHeight="1">
      <c r="A154" s="84" t="s">
        <v>267</v>
      </c>
      <c r="B154" s="71">
        <v>40847</v>
      </c>
      <c r="C154" s="72" t="s">
        <v>393</v>
      </c>
      <c r="D154" s="90"/>
      <c r="E154" s="70">
        <v>8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70">
        <v>8</v>
      </c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70">
        <v>8</v>
      </c>
      <c r="CD154" s="67">
        <f t="shared" si="8"/>
        <v>0</v>
      </c>
    </row>
    <row r="155" spans="1:82" ht="15" customHeight="1">
      <c r="A155" s="39" t="s">
        <v>23</v>
      </c>
      <c r="B155" s="71">
        <v>40849</v>
      </c>
      <c r="C155" s="72" t="s">
        <v>488</v>
      </c>
      <c r="D155" s="90" t="s">
        <v>450</v>
      </c>
      <c r="E155" s="73">
        <v>38.770000000000003</v>
      </c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73">
        <v>2</v>
      </c>
      <c r="BO155" s="73">
        <v>0.35</v>
      </c>
      <c r="BP155" s="73">
        <v>0.42</v>
      </c>
      <c r="BQ155" s="66"/>
      <c r="BR155" s="66"/>
      <c r="BS155" s="66"/>
      <c r="BT155" s="66"/>
      <c r="BU155" s="66"/>
      <c r="BV155" s="66"/>
      <c r="BW155" s="66"/>
      <c r="BX155" s="73">
        <v>36</v>
      </c>
      <c r="BY155" s="66"/>
      <c r="BZ155" s="66"/>
      <c r="CA155" s="73">
        <v>38.770000000000003</v>
      </c>
      <c r="CB155" s="66"/>
      <c r="CC155" s="66"/>
      <c r="CD155" s="67">
        <f t="shared" si="8"/>
        <v>0</v>
      </c>
    </row>
    <row r="156" spans="1:82" ht="15" customHeight="1">
      <c r="A156" s="39" t="s">
        <v>23</v>
      </c>
      <c r="B156" s="71">
        <v>40851</v>
      </c>
      <c r="C156" s="72" t="s">
        <v>469</v>
      </c>
      <c r="D156" s="90" t="s">
        <v>450</v>
      </c>
      <c r="E156" s="73">
        <v>42.77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73">
        <v>2</v>
      </c>
      <c r="BO156" s="73">
        <v>0.35</v>
      </c>
      <c r="BP156" s="73">
        <v>0.42</v>
      </c>
      <c r="BQ156" s="66"/>
      <c r="BR156" s="66"/>
      <c r="BS156" s="66"/>
      <c r="BT156" s="66"/>
      <c r="BU156" s="66"/>
      <c r="BV156" s="66"/>
      <c r="BW156" s="66"/>
      <c r="BX156" s="73">
        <v>40</v>
      </c>
      <c r="BY156" s="66"/>
      <c r="BZ156" s="66"/>
      <c r="CA156" s="73">
        <v>42.77</v>
      </c>
      <c r="CB156" s="66"/>
      <c r="CC156" s="66"/>
      <c r="CD156" s="67">
        <f t="shared" si="8"/>
        <v>0</v>
      </c>
    </row>
    <row r="157" spans="1:82" ht="15" customHeight="1">
      <c r="A157" s="39" t="s">
        <v>23</v>
      </c>
      <c r="B157" s="71">
        <v>40851</v>
      </c>
      <c r="C157" s="72" t="s">
        <v>489</v>
      </c>
      <c r="D157" s="90" t="s">
        <v>450</v>
      </c>
      <c r="E157" s="73">
        <v>20.77</v>
      </c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73">
        <v>2</v>
      </c>
      <c r="BO157" s="73">
        <v>0.35</v>
      </c>
      <c r="BP157" s="73">
        <v>0.42</v>
      </c>
      <c r="BQ157" s="66"/>
      <c r="BR157" s="66"/>
      <c r="BS157" s="66"/>
      <c r="BT157" s="66"/>
      <c r="BU157" s="66"/>
      <c r="BV157" s="66"/>
      <c r="BW157" s="66"/>
      <c r="BX157" s="73">
        <v>18</v>
      </c>
      <c r="BY157" s="66"/>
      <c r="BZ157" s="66"/>
      <c r="CA157" s="73">
        <v>20.77</v>
      </c>
      <c r="CB157" s="66"/>
      <c r="CC157" s="66"/>
      <c r="CD157" s="67">
        <f t="shared" si="8"/>
        <v>0</v>
      </c>
    </row>
    <row r="158" spans="1:82" ht="15" customHeight="1">
      <c r="A158" s="39" t="s">
        <v>23</v>
      </c>
      <c r="B158" s="71">
        <v>40851</v>
      </c>
      <c r="C158" s="72" t="s">
        <v>579</v>
      </c>
      <c r="D158" s="90" t="s">
        <v>450</v>
      </c>
      <c r="E158" s="73">
        <v>32.770000000000003</v>
      </c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73">
        <v>2</v>
      </c>
      <c r="BO158" s="73">
        <v>0.35</v>
      </c>
      <c r="BP158" s="73">
        <v>0.42</v>
      </c>
      <c r="BQ158" s="66"/>
      <c r="BR158" s="66"/>
      <c r="BS158" s="66"/>
      <c r="BT158" s="66"/>
      <c r="BU158" s="66"/>
      <c r="BV158" s="66"/>
      <c r="BW158" s="66"/>
      <c r="BX158" s="73">
        <v>30</v>
      </c>
      <c r="BY158" s="66"/>
      <c r="BZ158" s="66"/>
      <c r="CA158" s="73">
        <v>32.770000000000003</v>
      </c>
      <c r="CB158" s="66"/>
      <c r="CC158" s="66"/>
      <c r="CD158" s="67">
        <f t="shared" si="8"/>
        <v>0</v>
      </c>
    </row>
    <row r="159" spans="1:82" ht="15" customHeight="1" thickBot="1">
      <c r="A159" s="39" t="s">
        <v>23</v>
      </c>
      <c r="B159" s="71">
        <v>40877</v>
      </c>
      <c r="C159" s="72" t="s">
        <v>13</v>
      </c>
      <c r="D159" s="75" t="s">
        <v>490</v>
      </c>
      <c r="E159" s="73">
        <v>-919.53</v>
      </c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73">
        <v>-325.95</v>
      </c>
      <c r="AI159" s="66"/>
      <c r="AJ159" s="73">
        <v>-92.94</v>
      </c>
      <c r="AK159" s="66"/>
      <c r="AL159" s="66"/>
      <c r="AM159" s="66"/>
      <c r="AN159" s="73">
        <v>-272.05</v>
      </c>
      <c r="AO159" s="66"/>
      <c r="AP159" s="73">
        <v>-228.59</v>
      </c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7">
        <f t="shared" si="8"/>
        <v>0</v>
      </c>
    </row>
    <row r="160" spans="1:82" ht="15" customHeight="1" thickTop="1" thickBot="1">
      <c r="A160" s="10"/>
      <c r="B160" s="41"/>
      <c r="C160" s="42" t="s">
        <v>155</v>
      </c>
      <c r="D160" s="93"/>
      <c r="E160" s="97">
        <f t="shared" ref="E160:AJ160" si="9">SUM(E81:E159)</f>
        <v>-2009.5300000000002</v>
      </c>
      <c r="F160" s="64">
        <f t="shared" si="9"/>
        <v>0</v>
      </c>
      <c r="G160" s="64">
        <f t="shared" si="9"/>
        <v>0</v>
      </c>
      <c r="H160" s="64">
        <f t="shared" si="9"/>
        <v>0</v>
      </c>
      <c r="I160" s="64">
        <f t="shared" si="9"/>
        <v>0</v>
      </c>
      <c r="J160" s="64">
        <f t="shared" si="9"/>
        <v>0</v>
      </c>
      <c r="K160" s="64">
        <f t="shared" si="9"/>
        <v>150</v>
      </c>
      <c r="L160" s="64">
        <f t="shared" si="9"/>
        <v>2021</v>
      </c>
      <c r="M160" s="64">
        <f t="shared" si="9"/>
        <v>165</v>
      </c>
      <c r="N160" s="64">
        <f t="shared" si="9"/>
        <v>319</v>
      </c>
      <c r="O160" s="64">
        <f t="shared" si="9"/>
        <v>1126</v>
      </c>
      <c r="P160" s="64">
        <f t="shared" si="9"/>
        <v>579.70000000000005</v>
      </c>
      <c r="Q160" s="64">
        <f t="shared" si="9"/>
        <v>0</v>
      </c>
      <c r="R160" s="64">
        <f t="shared" si="9"/>
        <v>0</v>
      </c>
      <c r="S160" s="64">
        <f t="shared" si="9"/>
        <v>0</v>
      </c>
      <c r="T160" s="64">
        <f t="shared" si="9"/>
        <v>0</v>
      </c>
      <c r="U160" s="64">
        <f t="shared" si="9"/>
        <v>0</v>
      </c>
      <c r="V160" s="64">
        <f t="shared" si="9"/>
        <v>0</v>
      </c>
      <c r="W160" s="64">
        <f t="shared" si="9"/>
        <v>0</v>
      </c>
      <c r="X160" s="64">
        <f t="shared" si="9"/>
        <v>0</v>
      </c>
      <c r="Y160" s="64">
        <f t="shared" si="9"/>
        <v>0</v>
      </c>
      <c r="Z160" s="64">
        <f t="shared" si="9"/>
        <v>0</v>
      </c>
      <c r="AA160" s="64">
        <f t="shared" si="9"/>
        <v>9</v>
      </c>
      <c r="AB160" s="64">
        <f t="shared" si="9"/>
        <v>0</v>
      </c>
      <c r="AC160" s="64">
        <f t="shared" si="9"/>
        <v>137.55000000000001</v>
      </c>
      <c r="AD160" s="64">
        <f t="shared" si="9"/>
        <v>18</v>
      </c>
      <c r="AE160" s="64">
        <f t="shared" si="9"/>
        <v>20</v>
      </c>
      <c r="AF160" s="64">
        <f t="shared" si="9"/>
        <v>0</v>
      </c>
      <c r="AG160" s="64">
        <f t="shared" si="9"/>
        <v>-774.30666666666662</v>
      </c>
      <c r="AH160" s="64">
        <f t="shared" si="9"/>
        <v>-337.06</v>
      </c>
      <c r="AI160" s="64">
        <f t="shared" si="9"/>
        <v>-277.22666666666669</v>
      </c>
      <c r="AJ160" s="64">
        <f t="shared" si="9"/>
        <v>-92.94</v>
      </c>
      <c r="AK160" s="64">
        <f t="shared" ref="AK160:BQ160" si="10">SUM(AK81:AK159)</f>
        <v>-30.6</v>
      </c>
      <c r="AL160" s="64">
        <f t="shared" si="10"/>
        <v>-955</v>
      </c>
      <c r="AM160" s="64">
        <f t="shared" si="10"/>
        <v>-637.57666666666671</v>
      </c>
      <c r="AN160" s="64">
        <f t="shared" si="10"/>
        <v>-297.09000000000003</v>
      </c>
      <c r="AO160" s="64">
        <f t="shared" si="10"/>
        <v>-519.58000000000004</v>
      </c>
      <c r="AP160" s="64">
        <f t="shared" si="10"/>
        <v>-244.84296000182948</v>
      </c>
      <c r="AQ160" s="64">
        <f t="shared" si="10"/>
        <v>0</v>
      </c>
      <c r="AR160" s="64">
        <f t="shared" si="10"/>
        <v>0</v>
      </c>
      <c r="AS160" s="64">
        <f t="shared" si="10"/>
        <v>0</v>
      </c>
      <c r="AT160" s="64">
        <f t="shared" si="10"/>
        <v>0</v>
      </c>
      <c r="AU160" s="64">
        <f t="shared" si="10"/>
        <v>0</v>
      </c>
      <c r="AV160" s="64">
        <f t="shared" si="10"/>
        <v>0</v>
      </c>
      <c r="AW160" s="64">
        <f t="shared" si="10"/>
        <v>0</v>
      </c>
      <c r="AX160" s="64">
        <f t="shared" si="10"/>
        <v>0</v>
      </c>
      <c r="AY160" s="64">
        <f t="shared" si="10"/>
        <v>0</v>
      </c>
      <c r="AZ160" s="64">
        <f t="shared" si="10"/>
        <v>0</v>
      </c>
      <c r="BA160" s="64">
        <f t="shared" si="10"/>
        <v>0</v>
      </c>
      <c r="BB160" s="64">
        <f t="shared" si="10"/>
        <v>0</v>
      </c>
      <c r="BC160" s="64">
        <f t="shared" si="10"/>
        <v>-1662.04</v>
      </c>
      <c r="BD160" s="64">
        <f t="shared" si="10"/>
        <v>0</v>
      </c>
      <c r="BE160" s="64">
        <f t="shared" si="10"/>
        <v>0</v>
      </c>
      <c r="BF160" s="64">
        <f t="shared" si="10"/>
        <v>0</v>
      </c>
      <c r="BG160" s="64">
        <f t="shared" si="10"/>
        <v>0</v>
      </c>
      <c r="BH160" s="64">
        <f t="shared" si="10"/>
        <v>0</v>
      </c>
      <c r="BI160" s="64">
        <f t="shared" si="10"/>
        <v>-147.5</v>
      </c>
      <c r="BJ160" s="64">
        <f t="shared" si="10"/>
        <v>0</v>
      </c>
      <c r="BK160" s="64">
        <f t="shared" si="10"/>
        <v>0</v>
      </c>
      <c r="BL160" s="64"/>
      <c r="BM160" s="64">
        <f t="shared" si="10"/>
        <v>-3</v>
      </c>
      <c r="BN160" s="64">
        <f t="shared" si="10"/>
        <v>-24.6</v>
      </c>
      <c r="BO160" s="64">
        <f t="shared" si="10"/>
        <v>-0.34999999999999942</v>
      </c>
      <c r="BP160" s="64">
        <f t="shared" si="10"/>
        <v>-4.5200000000000014</v>
      </c>
      <c r="BQ160" s="64">
        <f t="shared" si="10"/>
        <v>0</v>
      </c>
      <c r="BR160" s="64">
        <f t="shared" ref="BR160:BX160" si="11">SUM(BR81:BR159)</f>
        <v>-254.38</v>
      </c>
      <c r="BS160" s="64">
        <f t="shared" si="11"/>
        <v>-51.33</v>
      </c>
      <c r="BT160" s="64">
        <f t="shared" si="11"/>
        <v>-162.84</v>
      </c>
      <c r="BU160" s="64">
        <f t="shared" si="11"/>
        <v>0</v>
      </c>
      <c r="BV160" s="64">
        <f t="shared" si="11"/>
        <v>-60</v>
      </c>
      <c r="BW160" s="64">
        <f t="shared" si="11"/>
        <v>0</v>
      </c>
      <c r="BX160" s="64">
        <f t="shared" si="11"/>
        <v>-18</v>
      </c>
      <c r="BY160" s="65">
        <f>SUM(F160:AF160)</f>
        <v>4545.25</v>
      </c>
      <c r="BZ160" s="65">
        <f>SUM(AG160:BW160)</f>
        <v>-6536.7829600018313</v>
      </c>
      <c r="CA160" s="68">
        <f>SUM(CA81:CA159)</f>
        <v>480.64999999999992</v>
      </c>
      <c r="CB160" s="68">
        <f>SUM(CB81:CB159)</f>
        <v>46.600000000000009</v>
      </c>
      <c r="CC160" s="68">
        <f>SUM(CC81:CC159)</f>
        <v>101</v>
      </c>
      <c r="CD160" s="67"/>
    </row>
    <row r="161" spans="1:82" ht="15" customHeight="1" thickTop="1" thickBot="1">
      <c r="A161" s="43" t="s">
        <v>22</v>
      </c>
      <c r="B161" s="71">
        <v>40848</v>
      </c>
      <c r="C161" s="72" t="s">
        <v>303</v>
      </c>
      <c r="D161" s="90"/>
      <c r="E161" s="80">
        <v>75.900000000000006</v>
      </c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4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80">
        <v>75.900000000000006</v>
      </c>
      <c r="CC161" s="66"/>
      <c r="CD161" s="95">
        <f t="shared" ref="CD161:CD192" si="12">E161-SUM(F161:BX161)</f>
        <v>75.900000000000006</v>
      </c>
    </row>
    <row r="162" spans="1:82" ht="15" customHeight="1" thickTop="1">
      <c r="A162" s="84" t="s">
        <v>267</v>
      </c>
      <c r="B162" s="71">
        <v>40848</v>
      </c>
      <c r="C162" s="72" t="s">
        <v>491</v>
      </c>
      <c r="D162" s="90"/>
      <c r="E162" s="70">
        <v>20</v>
      </c>
      <c r="F162" s="66"/>
      <c r="G162" s="66"/>
      <c r="H162" s="66"/>
      <c r="I162" s="66"/>
      <c r="J162" s="66"/>
      <c r="K162" s="66"/>
      <c r="L162" s="66"/>
      <c r="M162" s="66"/>
      <c r="N162" s="66"/>
      <c r="O162" s="70">
        <v>20</v>
      </c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70">
        <v>20</v>
      </c>
      <c r="CD162" s="67">
        <f t="shared" si="12"/>
        <v>0</v>
      </c>
    </row>
    <row r="163" spans="1:82" ht="15" customHeight="1">
      <c r="A163" s="43" t="s">
        <v>22</v>
      </c>
      <c r="B163" s="71">
        <v>40849</v>
      </c>
      <c r="C163" s="72" t="s">
        <v>304</v>
      </c>
      <c r="D163" s="75" t="s">
        <v>492</v>
      </c>
      <c r="E163" s="80">
        <v>-11.25</v>
      </c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80">
        <v>-11.25</v>
      </c>
      <c r="BV163" s="66"/>
      <c r="BW163" s="66"/>
      <c r="BX163" s="66"/>
      <c r="BY163" s="66"/>
      <c r="BZ163" s="66"/>
      <c r="CA163" s="66"/>
      <c r="CB163" s="80">
        <v>-11.25</v>
      </c>
      <c r="CC163" s="66"/>
      <c r="CD163" s="67">
        <f t="shared" si="12"/>
        <v>0</v>
      </c>
    </row>
    <row r="164" spans="1:82" ht="15" customHeight="1">
      <c r="A164" s="43" t="s">
        <v>22</v>
      </c>
      <c r="B164" s="71">
        <v>40849</v>
      </c>
      <c r="C164" s="72" t="s">
        <v>305</v>
      </c>
      <c r="D164" s="75" t="s">
        <v>493</v>
      </c>
      <c r="E164" s="80">
        <v>-4.5</v>
      </c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80">
        <v>-4.5</v>
      </c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80">
        <v>-4.5</v>
      </c>
      <c r="CC164" s="66"/>
      <c r="CD164" s="67">
        <f t="shared" si="12"/>
        <v>0</v>
      </c>
    </row>
    <row r="165" spans="1:82" ht="15" customHeight="1">
      <c r="A165" s="43" t="s">
        <v>22</v>
      </c>
      <c r="B165" s="71">
        <v>40849</v>
      </c>
      <c r="C165" s="72" t="s">
        <v>301</v>
      </c>
      <c r="D165" s="90"/>
      <c r="E165" s="80">
        <v>7.5</v>
      </c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80">
        <v>7.5</v>
      </c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80">
        <v>7.5</v>
      </c>
      <c r="CC165" s="66"/>
      <c r="CD165" s="67">
        <f t="shared" si="12"/>
        <v>0</v>
      </c>
    </row>
    <row r="166" spans="1:82" ht="15" customHeight="1">
      <c r="A166" s="43" t="s">
        <v>22</v>
      </c>
      <c r="B166" s="71">
        <v>40850</v>
      </c>
      <c r="C166" s="72" t="s">
        <v>301</v>
      </c>
      <c r="D166" s="90"/>
      <c r="E166" s="80">
        <v>32.5</v>
      </c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80">
        <v>32.5</v>
      </c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80">
        <v>32.5</v>
      </c>
      <c r="CC166" s="66"/>
      <c r="CD166" s="67">
        <f t="shared" si="12"/>
        <v>0</v>
      </c>
    </row>
    <row r="167" spans="1:82" ht="15" customHeight="1">
      <c r="A167" s="43" t="s">
        <v>22</v>
      </c>
      <c r="B167" s="71">
        <v>40850</v>
      </c>
      <c r="C167" s="72" t="s">
        <v>306</v>
      </c>
      <c r="D167" s="75" t="s">
        <v>494</v>
      </c>
      <c r="E167" s="80">
        <v>-11.25</v>
      </c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80">
        <v>-11.25</v>
      </c>
      <c r="BV167" s="66"/>
      <c r="BW167" s="66"/>
      <c r="BX167" s="66"/>
      <c r="BY167" s="66"/>
      <c r="BZ167" s="66"/>
      <c r="CA167" s="66"/>
      <c r="CB167" s="80">
        <v>-11.25</v>
      </c>
      <c r="CC167" s="66"/>
      <c r="CD167" s="67">
        <f t="shared" si="12"/>
        <v>0</v>
      </c>
    </row>
    <row r="168" spans="1:82" ht="15" customHeight="1">
      <c r="A168" s="43" t="s">
        <v>22</v>
      </c>
      <c r="B168" s="71">
        <v>40850</v>
      </c>
      <c r="C168" s="72" t="s">
        <v>307</v>
      </c>
      <c r="D168" s="75" t="s">
        <v>495</v>
      </c>
      <c r="E168" s="80">
        <v>-27.25</v>
      </c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80">
        <v>-27.25</v>
      </c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80">
        <v>-27.25</v>
      </c>
      <c r="CC168" s="66"/>
      <c r="CD168" s="67">
        <f t="shared" si="12"/>
        <v>0</v>
      </c>
    </row>
    <row r="169" spans="1:82" ht="15" customHeight="1">
      <c r="A169" s="39" t="s">
        <v>23</v>
      </c>
      <c r="B169" s="71">
        <v>40851</v>
      </c>
      <c r="C169" s="72" t="s">
        <v>19</v>
      </c>
      <c r="D169" s="75" t="s">
        <v>496</v>
      </c>
      <c r="E169" s="73">
        <v>-91.29</v>
      </c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73">
        <v>-91.29</v>
      </c>
      <c r="BV169" s="66"/>
      <c r="BW169" s="66"/>
      <c r="BX169" s="66"/>
      <c r="BY169" s="66"/>
      <c r="BZ169" s="66"/>
      <c r="CA169" s="66"/>
      <c r="CB169" s="66"/>
      <c r="CC169" s="66"/>
      <c r="CD169" s="67">
        <f t="shared" si="12"/>
        <v>0</v>
      </c>
    </row>
    <row r="170" spans="1:82" ht="15" customHeight="1">
      <c r="A170" s="43" t="s">
        <v>22</v>
      </c>
      <c r="B170" s="71">
        <v>40851</v>
      </c>
      <c r="C170" s="72" t="s">
        <v>308</v>
      </c>
      <c r="D170" s="90"/>
      <c r="E170" s="80">
        <v>5</v>
      </c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80">
        <v>5</v>
      </c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80">
        <v>5</v>
      </c>
      <c r="CC170" s="66"/>
      <c r="CD170" s="67">
        <f t="shared" si="12"/>
        <v>0</v>
      </c>
    </row>
    <row r="171" spans="1:82" ht="15" customHeight="1">
      <c r="A171" s="43" t="s">
        <v>22</v>
      </c>
      <c r="B171" s="71">
        <v>40851</v>
      </c>
      <c r="C171" s="72" t="s">
        <v>301</v>
      </c>
      <c r="D171" s="90"/>
      <c r="E171" s="80">
        <v>50</v>
      </c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80">
        <v>50</v>
      </c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80">
        <v>50</v>
      </c>
      <c r="CC171" s="66"/>
      <c r="CD171" s="67">
        <f t="shared" si="12"/>
        <v>0</v>
      </c>
    </row>
    <row r="172" spans="1:82" ht="15" customHeight="1">
      <c r="A172" s="43" t="s">
        <v>22</v>
      </c>
      <c r="B172" s="71">
        <v>40851</v>
      </c>
      <c r="C172" s="72" t="s">
        <v>301</v>
      </c>
      <c r="D172" s="90"/>
      <c r="E172" s="80">
        <v>2.5</v>
      </c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80">
        <v>2.5</v>
      </c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80">
        <v>2.5</v>
      </c>
      <c r="CC172" s="66"/>
      <c r="CD172" s="67">
        <f t="shared" si="12"/>
        <v>0</v>
      </c>
    </row>
    <row r="173" spans="1:82" ht="15" customHeight="1">
      <c r="A173" s="43" t="s">
        <v>22</v>
      </c>
      <c r="B173" s="71">
        <v>40851</v>
      </c>
      <c r="C173" s="72" t="s">
        <v>309</v>
      </c>
      <c r="D173" s="108" t="s">
        <v>85</v>
      </c>
      <c r="E173" s="80">
        <v>-30</v>
      </c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80">
        <v>-30</v>
      </c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80">
        <v>-30</v>
      </c>
      <c r="CC173" s="66"/>
      <c r="CD173" s="67">
        <f t="shared" si="12"/>
        <v>0</v>
      </c>
    </row>
    <row r="174" spans="1:82" ht="15" customHeight="1">
      <c r="A174" s="39" t="s">
        <v>23</v>
      </c>
      <c r="B174" s="71">
        <v>40854</v>
      </c>
      <c r="C174" s="72" t="s">
        <v>497</v>
      </c>
      <c r="D174" s="90" t="s">
        <v>450</v>
      </c>
      <c r="E174" s="73">
        <v>41</v>
      </c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73">
        <v>4</v>
      </c>
      <c r="BO174" s="73">
        <v>0.7</v>
      </c>
      <c r="BP174" s="98">
        <v>0.3</v>
      </c>
      <c r="BQ174" s="66"/>
      <c r="BR174" s="66"/>
      <c r="BS174" s="66"/>
      <c r="BT174" s="66"/>
      <c r="BU174" s="66"/>
      <c r="BV174" s="66"/>
      <c r="BW174" s="66"/>
      <c r="BX174" s="73">
        <v>36</v>
      </c>
      <c r="BY174" s="66"/>
      <c r="BZ174" s="66"/>
      <c r="CA174" s="73">
        <v>41</v>
      </c>
      <c r="CB174" s="66"/>
      <c r="CC174" s="66"/>
      <c r="CD174" s="67">
        <f t="shared" si="12"/>
        <v>0</v>
      </c>
    </row>
    <row r="175" spans="1:82" ht="15" customHeight="1">
      <c r="A175" s="43" t="s">
        <v>22</v>
      </c>
      <c r="B175" s="71">
        <v>40854</v>
      </c>
      <c r="C175" s="72" t="s">
        <v>301</v>
      </c>
      <c r="D175" s="90"/>
      <c r="E175" s="80">
        <v>10</v>
      </c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80">
        <v>10</v>
      </c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80">
        <v>10</v>
      </c>
      <c r="CC175" s="66"/>
      <c r="CD175" s="67">
        <f t="shared" si="12"/>
        <v>0</v>
      </c>
    </row>
    <row r="176" spans="1:82" ht="15" customHeight="1">
      <c r="A176" s="39" t="s">
        <v>23</v>
      </c>
      <c r="B176" s="71">
        <v>40856</v>
      </c>
      <c r="C176" s="72" t="s">
        <v>498</v>
      </c>
      <c r="D176" s="90"/>
      <c r="E176" s="73">
        <v>4021</v>
      </c>
      <c r="F176" s="66"/>
      <c r="G176" s="66"/>
      <c r="H176" s="66"/>
      <c r="I176" s="66"/>
      <c r="J176" s="66"/>
      <c r="K176" s="73">
        <v>30</v>
      </c>
      <c r="L176" s="73">
        <v>2034</v>
      </c>
      <c r="M176" s="73">
        <v>38</v>
      </c>
      <c r="N176" s="73">
        <v>389</v>
      </c>
      <c r="O176" s="73">
        <v>1070</v>
      </c>
      <c r="P176" s="73">
        <v>460</v>
      </c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7">
        <f t="shared" si="12"/>
        <v>0</v>
      </c>
    </row>
    <row r="177" spans="1:82" ht="15" customHeight="1">
      <c r="A177" s="39" t="s">
        <v>23</v>
      </c>
      <c r="B177" s="71">
        <v>40856</v>
      </c>
      <c r="C177" s="72" t="s">
        <v>17</v>
      </c>
      <c r="D177" s="90" t="s">
        <v>421</v>
      </c>
      <c r="E177" s="73">
        <v>-27</v>
      </c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73">
        <v>-27</v>
      </c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7">
        <f t="shared" si="12"/>
        <v>0</v>
      </c>
    </row>
    <row r="178" spans="1:82" ht="15" customHeight="1">
      <c r="A178" s="39" t="s">
        <v>23</v>
      </c>
      <c r="B178" s="71">
        <v>40856</v>
      </c>
      <c r="C178" s="72" t="s">
        <v>21</v>
      </c>
      <c r="D178" s="90" t="s">
        <v>421</v>
      </c>
      <c r="E178" s="73">
        <v>-4.8600000000000003</v>
      </c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73">
        <v>-4.8600000000000003</v>
      </c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7">
        <f t="shared" si="12"/>
        <v>0</v>
      </c>
    </row>
    <row r="179" spans="1:82" ht="15" customHeight="1">
      <c r="A179" s="39" t="s">
        <v>23</v>
      </c>
      <c r="B179" s="71">
        <v>40857</v>
      </c>
      <c r="C179" s="72" t="s">
        <v>423</v>
      </c>
      <c r="D179" s="75" t="s">
        <v>499</v>
      </c>
      <c r="E179" s="73">
        <v>-162.84</v>
      </c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73">
        <v>-162.84</v>
      </c>
      <c r="BU179" s="66"/>
      <c r="BV179" s="66"/>
      <c r="BW179" s="66"/>
      <c r="BX179" s="66"/>
      <c r="BY179" s="66"/>
      <c r="BZ179" s="66"/>
      <c r="CA179" s="66"/>
      <c r="CB179" s="66"/>
      <c r="CC179" s="66"/>
      <c r="CD179" s="67">
        <f t="shared" si="12"/>
        <v>0</v>
      </c>
    </row>
    <row r="180" spans="1:82" ht="15" customHeight="1">
      <c r="A180" s="39" t="s">
        <v>23</v>
      </c>
      <c r="B180" s="71">
        <v>40857</v>
      </c>
      <c r="C180" s="72" t="s">
        <v>7</v>
      </c>
      <c r="D180" s="75" t="s">
        <v>500</v>
      </c>
      <c r="E180" s="73">
        <v>-21.94</v>
      </c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73">
        <v>-21.94</v>
      </c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7">
        <f t="shared" si="12"/>
        <v>0</v>
      </c>
    </row>
    <row r="181" spans="1:82" ht="15" customHeight="1">
      <c r="A181" s="43" t="s">
        <v>22</v>
      </c>
      <c r="B181" s="71">
        <v>40857</v>
      </c>
      <c r="C181" s="72" t="s">
        <v>302</v>
      </c>
      <c r="D181" s="90"/>
      <c r="E181" s="80">
        <v>15</v>
      </c>
      <c r="F181" s="66"/>
      <c r="G181" s="66"/>
      <c r="H181" s="66"/>
      <c r="I181" s="66"/>
      <c r="J181" s="66"/>
      <c r="K181" s="66"/>
      <c r="L181" s="66"/>
      <c r="M181" s="66"/>
      <c r="N181" s="80">
        <v>15</v>
      </c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80">
        <v>15</v>
      </c>
      <c r="CC181" s="66"/>
      <c r="CD181" s="67">
        <f t="shared" si="12"/>
        <v>0</v>
      </c>
    </row>
    <row r="182" spans="1:82" ht="15" customHeight="1">
      <c r="A182" s="39" t="s">
        <v>23</v>
      </c>
      <c r="B182" s="71">
        <v>40861</v>
      </c>
      <c r="C182" s="72" t="s">
        <v>501</v>
      </c>
      <c r="D182" s="90" t="s">
        <v>449</v>
      </c>
      <c r="E182" s="73">
        <v>-18</v>
      </c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73">
        <v>-18</v>
      </c>
      <c r="BY182" s="66"/>
      <c r="BZ182" s="66"/>
      <c r="CA182" s="66"/>
      <c r="CB182" s="66"/>
      <c r="CC182" s="66"/>
      <c r="CD182" s="67">
        <f t="shared" si="12"/>
        <v>0</v>
      </c>
    </row>
    <row r="183" spans="1:82" ht="15" customHeight="1">
      <c r="A183" s="39" t="s">
        <v>23</v>
      </c>
      <c r="B183" s="71">
        <v>40861</v>
      </c>
      <c r="C183" s="72" t="s">
        <v>18</v>
      </c>
      <c r="D183" s="90" t="s">
        <v>450</v>
      </c>
      <c r="E183" s="73">
        <v>-2</v>
      </c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73">
        <v>-2</v>
      </c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7">
        <f t="shared" si="12"/>
        <v>0</v>
      </c>
    </row>
    <row r="184" spans="1:82" ht="15" customHeight="1">
      <c r="A184" s="39" t="s">
        <v>23</v>
      </c>
      <c r="B184" s="71">
        <v>40861</v>
      </c>
      <c r="C184" s="72" t="s">
        <v>451</v>
      </c>
      <c r="D184" s="90" t="s">
        <v>450</v>
      </c>
      <c r="E184" s="73">
        <v>-0.42</v>
      </c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73">
        <v>-0.42</v>
      </c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7">
        <f t="shared" si="12"/>
        <v>0</v>
      </c>
    </row>
    <row r="185" spans="1:82" ht="15" customHeight="1">
      <c r="A185" s="39" t="s">
        <v>23</v>
      </c>
      <c r="B185" s="71">
        <v>40861</v>
      </c>
      <c r="C185" s="72" t="s">
        <v>1</v>
      </c>
      <c r="D185" s="90" t="s">
        <v>450</v>
      </c>
      <c r="E185" s="73">
        <v>-0.35</v>
      </c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73">
        <v>-0.35</v>
      </c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7">
        <f t="shared" si="12"/>
        <v>0</v>
      </c>
    </row>
    <row r="186" spans="1:82" ht="15" customHeight="1">
      <c r="A186" s="43" t="s">
        <v>22</v>
      </c>
      <c r="B186" s="71">
        <v>40861</v>
      </c>
      <c r="C186" s="72" t="s">
        <v>301</v>
      </c>
      <c r="D186" s="90"/>
      <c r="E186" s="73">
        <v>10</v>
      </c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73">
        <v>10</v>
      </c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73">
        <v>10</v>
      </c>
      <c r="CC186" s="66"/>
      <c r="CD186" s="67">
        <f t="shared" si="12"/>
        <v>0</v>
      </c>
    </row>
    <row r="187" spans="1:82" ht="15" customHeight="1">
      <c r="A187" s="39" t="s">
        <v>23</v>
      </c>
      <c r="B187" s="71">
        <v>40862</v>
      </c>
      <c r="C187" s="72" t="s">
        <v>502</v>
      </c>
      <c r="D187" s="90" t="s">
        <v>449</v>
      </c>
      <c r="E187" s="73">
        <v>-40</v>
      </c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73">
        <v>-40</v>
      </c>
      <c r="BY187" s="66"/>
      <c r="BZ187" s="66"/>
      <c r="CA187" s="66"/>
      <c r="CB187" s="66"/>
      <c r="CC187" s="66"/>
      <c r="CD187" s="67">
        <f t="shared" si="12"/>
        <v>0</v>
      </c>
    </row>
    <row r="188" spans="1:82" ht="15" customHeight="1">
      <c r="A188" s="39" t="s">
        <v>23</v>
      </c>
      <c r="B188" s="71">
        <v>40862</v>
      </c>
      <c r="C188" s="72" t="s">
        <v>18</v>
      </c>
      <c r="D188" s="90" t="s">
        <v>450</v>
      </c>
      <c r="E188" s="73">
        <v>-2</v>
      </c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73">
        <v>-2</v>
      </c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7">
        <f t="shared" si="12"/>
        <v>0</v>
      </c>
    </row>
    <row r="189" spans="1:82" ht="15" customHeight="1">
      <c r="A189" s="39" t="s">
        <v>23</v>
      </c>
      <c r="B189" s="71">
        <v>40862</v>
      </c>
      <c r="C189" s="72" t="s">
        <v>451</v>
      </c>
      <c r="D189" s="90" t="s">
        <v>450</v>
      </c>
      <c r="E189" s="73">
        <v>-0.42</v>
      </c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73">
        <v>-0.42</v>
      </c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7">
        <f t="shared" si="12"/>
        <v>0</v>
      </c>
    </row>
    <row r="190" spans="1:82" ht="15" customHeight="1">
      <c r="A190" s="39" t="s">
        <v>23</v>
      </c>
      <c r="B190" s="71">
        <v>40862</v>
      </c>
      <c r="C190" s="72" t="s">
        <v>1</v>
      </c>
      <c r="D190" s="90" t="s">
        <v>450</v>
      </c>
      <c r="E190" s="73">
        <v>-0.35</v>
      </c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73">
        <v>-0.35</v>
      </c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7">
        <f t="shared" si="12"/>
        <v>0</v>
      </c>
    </row>
    <row r="191" spans="1:82" ht="15" customHeight="1">
      <c r="A191" s="43" t="s">
        <v>22</v>
      </c>
      <c r="B191" s="71">
        <v>40862</v>
      </c>
      <c r="C191" s="72" t="s">
        <v>301</v>
      </c>
      <c r="D191" s="90"/>
      <c r="E191" s="80">
        <v>15</v>
      </c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80">
        <v>15</v>
      </c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80">
        <v>15</v>
      </c>
      <c r="CC191" s="66"/>
      <c r="CD191" s="67">
        <f t="shared" si="12"/>
        <v>0</v>
      </c>
    </row>
    <row r="192" spans="1:82" ht="15" customHeight="1">
      <c r="A192" s="43" t="s">
        <v>22</v>
      </c>
      <c r="B192" s="71">
        <v>40862</v>
      </c>
      <c r="C192" s="72" t="s">
        <v>301</v>
      </c>
      <c r="D192" s="90"/>
      <c r="E192" s="80">
        <v>2.5</v>
      </c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80">
        <v>2.5</v>
      </c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80">
        <v>2.5</v>
      </c>
      <c r="CC192" s="66"/>
      <c r="CD192" s="67">
        <f t="shared" si="12"/>
        <v>0</v>
      </c>
    </row>
    <row r="193" spans="1:82" ht="15" customHeight="1">
      <c r="A193" s="43" t="s">
        <v>22</v>
      </c>
      <c r="B193" s="71">
        <v>40862</v>
      </c>
      <c r="C193" s="72" t="s">
        <v>310</v>
      </c>
      <c r="D193" s="90"/>
      <c r="E193" s="80">
        <v>18</v>
      </c>
      <c r="F193" s="66"/>
      <c r="G193" s="66"/>
      <c r="H193" s="66"/>
      <c r="I193" s="66"/>
      <c r="J193" s="66"/>
      <c r="K193" s="66"/>
      <c r="L193" s="80">
        <v>18</v>
      </c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80">
        <v>18</v>
      </c>
      <c r="CC193" s="66"/>
      <c r="CD193" s="67">
        <f t="shared" ref="CD193:CD224" si="13">E193-SUM(F193:BX193)</f>
        <v>0</v>
      </c>
    </row>
    <row r="194" spans="1:82" ht="15" customHeight="1">
      <c r="A194" s="39" t="s">
        <v>23</v>
      </c>
      <c r="B194" s="71">
        <v>40863</v>
      </c>
      <c r="C194" s="72" t="s">
        <v>503</v>
      </c>
      <c r="D194" s="90" t="s">
        <v>449</v>
      </c>
      <c r="E194" s="73">
        <v>-226</v>
      </c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73">
        <v>-226</v>
      </c>
      <c r="BY194" s="66"/>
      <c r="BZ194" s="66"/>
      <c r="CA194" s="66"/>
      <c r="CB194" s="66"/>
      <c r="CC194" s="66"/>
      <c r="CD194" s="67">
        <f t="shared" si="13"/>
        <v>0</v>
      </c>
    </row>
    <row r="195" spans="1:82" ht="15" customHeight="1">
      <c r="A195" s="39" t="s">
        <v>23</v>
      </c>
      <c r="B195" s="71">
        <v>40863</v>
      </c>
      <c r="C195" s="72" t="s">
        <v>18</v>
      </c>
      <c r="D195" s="90" t="s">
        <v>450</v>
      </c>
      <c r="E195" s="73">
        <v>-12</v>
      </c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73">
        <v>-12</v>
      </c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7">
        <f t="shared" si="13"/>
        <v>0</v>
      </c>
    </row>
    <row r="196" spans="1:82" ht="15" customHeight="1">
      <c r="A196" s="39" t="s">
        <v>23</v>
      </c>
      <c r="B196" s="71">
        <v>40863</v>
      </c>
      <c r="C196" s="72" t="s">
        <v>451</v>
      </c>
      <c r="D196" s="90" t="s">
        <v>450</v>
      </c>
      <c r="E196" s="73">
        <v>-2.54</v>
      </c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73">
        <v>-2.54</v>
      </c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7">
        <f t="shared" si="13"/>
        <v>0</v>
      </c>
    </row>
    <row r="197" spans="1:82" ht="15" customHeight="1">
      <c r="A197" s="39" t="s">
        <v>23</v>
      </c>
      <c r="B197" s="71">
        <v>40863</v>
      </c>
      <c r="C197" s="72" t="s">
        <v>1</v>
      </c>
      <c r="D197" s="90" t="s">
        <v>450</v>
      </c>
      <c r="E197" s="73">
        <v>-2.1</v>
      </c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73">
        <v>-2.1</v>
      </c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7">
        <f t="shared" si="13"/>
        <v>0</v>
      </c>
    </row>
    <row r="198" spans="1:82" ht="15" customHeight="1">
      <c r="A198" s="43" t="s">
        <v>22</v>
      </c>
      <c r="B198" s="71">
        <v>40863</v>
      </c>
      <c r="C198" s="72" t="s">
        <v>301</v>
      </c>
      <c r="D198" s="90"/>
      <c r="E198" s="80">
        <v>10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80">
        <v>10</v>
      </c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80">
        <v>10</v>
      </c>
      <c r="CC198" s="66"/>
      <c r="CD198" s="67">
        <f t="shared" si="13"/>
        <v>0</v>
      </c>
    </row>
    <row r="199" spans="1:82" ht="15" customHeight="1">
      <c r="A199" s="43" t="s">
        <v>22</v>
      </c>
      <c r="B199" s="71">
        <v>40863</v>
      </c>
      <c r="C199" s="72" t="s">
        <v>49</v>
      </c>
      <c r="D199" s="90"/>
      <c r="E199" s="80">
        <v>-100</v>
      </c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80">
        <v>-100</v>
      </c>
      <c r="CC199" s="66"/>
      <c r="CD199" s="95">
        <f t="shared" si="13"/>
        <v>-100</v>
      </c>
    </row>
    <row r="200" spans="1:82" ht="15" customHeight="1">
      <c r="A200" s="84" t="s">
        <v>267</v>
      </c>
      <c r="B200" s="71">
        <v>40863</v>
      </c>
      <c r="C200" s="72" t="s">
        <v>49</v>
      </c>
      <c r="D200" s="90"/>
      <c r="E200" s="87">
        <v>-105</v>
      </c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87">
        <v>-105</v>
      </c>
      <c r="CD200" s="95">
        <f t="shared" si="13"/>
        <v>-105</v>
      </c>
    </row>
    <row r="201" spans="1:82" ht="15" customHeight="1">
      <c r="A201" s="39" t="s">
        <v>23</v>
      </c>
      <c r="B201" s="71">
        <v>40864</v>
      </c>
      <c r="C201" s="72" t="s">
        <v>472</v>
      </c>
      <c r="D201" s="90" t="s">
        <v>449</v>
      </c>
      <c r="E201" s="73">
        <v>-18</v>
      </c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73">
        <v>-18</v>
      </c>
      <c r="BY201" s="66"/>
      <c r="BZ201" s="66"/>
      <c r="CA201" s="66"/>
      <c r="CB201" s="66"/>
      <c r="CC201" s="66"/>
      <c r="CD201" s="67">
        <f t="shared" si="13"/>
        <v>0</v>
      </c>
    </row>
    <row r="202" spans="1:82" ht="15" customHeight="1">
      <c r="A202" s="39" t="s">
        <v>23</v>
      </c>
      <c r="B202" s="71">
        <v>40864</v>
      </c>
      <c r="C202" s="72" t="s">
        <v>18</v>
      </c>
      <c r="D202" s="90" t="s">
        <v>450</v>
      </c>
      <c r="E202" s="73">
        <v>-2</v>
      </c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73">
        <v>-2</v>
      </c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7">
        <f t="shared" si="13"/>
        <v>0</v>
      </c>
    </row>
    <row r="203" spans="1:82" ht="15" customHeight="1">
      <c r="A203" s="39" t="s">
        <v>23</v>
      </c>
      <c r="B203" s="71">
        <v>40864</v>
      </c>
      <c r="C203" s="72" t="s">
        <v>451</v>
      </c>
      <c r="D203" s="90" t="s">
        <v>450</v>
      </c>
      <c r="E203" s="73">
        <v>-0.42</v>
      </c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73">
        <v>-0.42</v>
      </c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7">
        <f t="shared" si="13"/>
        <v>0</v>
      </c>
    </row>
    <row r="204" spans="1:82" ht="15" customHeight="1">
      <c r="A204" s="39" t="s">
        <v>23</v>
      </c>
      <c r="B204" s="71">
        <v>40864</v>
      </c>
      <c r="C204" s="72" t="s">
        <v>1</v>
      </c>
      <c r="D204" s="90" t="s">
        <v>450</v>
      </c>
      <c r="E204" s="73">
        <v>-0.35</v>
      </c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73">
        <v>-0.35</v>
      </c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7">
        <f t="shared" si="13"/>
        <v>0</v>
      </c>
    </row>
    <row r="205" spans="1:82" ht="15" customHeight="1">
      <c r="A205" s="43" t="s">
        <v>22</v>
      </c>
      <c r="B205" s="71">
        <v>40864</v>
      </c>
      <c r="C205" s="72" t="s">
        <v>301</v>
      </c>
      <c r="D205" s="90"/>
      <c r="E205" s="80">
        <v>2.5</v>
      </c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80">
        <v>2.5</v>
      </c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80">
        <v>2.5</v>
      </c>
      <c r="CC205" s="66"/>
      <c r="CD205" s="67">
        <f t="shared" si="13"/>
        <v>0</v>
      </c>
    </row>
    <row r="206" spans="1:82" ht="15" customHeight="1">
      <c r="A206" s="43" t="s">
        <v>22</v>
      </c>
      <c r="B206" s="71">
        <v>40864</v>
      </c>
      <c r="C206" s="72" t="s">
        <v>311</v>
      </c>
      <c r="D206" s="90"/>
      <c r="E206" s="80">
        <v>9</v>
      </c>
      <c r="F206" s="66"/>
      <c r="G206" s="66"/>
      <c r="H206" s="66"/>
      <c r="I206" s="66"/>
      <c r="J206" s="66"/>
      <c r="K206" s="66"/>
      <c r="L206" s="80">
        <v>9</v>
      </c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80">
        <v>9</v>
      </c>
      <c r="CC206" s="66"/>
      <c r="CD206" s="67">
        <f t="shared" si="13"/>
        <v>0</v>
      </c>
    </row>
    <row r="207" spans="1:82" ht="15" customHeight="1">
      <c r="A207" s="43" t="s">
        <v>22</v>
      </c>
      <c r="B207" s="71">
        <v>40865</v>
      </c>
      <c r="C207" s="72" t="s">
        <v>301</v>
      </c>
      <c r="D207" s="90"/>
      <c r="E207" s="80">
        <v>12.5</v>
      </c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80">
        <v>12.5</v>
      </c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80">
        <v>12.5</v>
      </c>
      <c r="CC207" s="66"/>
      <c r="CD207" s="67">
        <f t="shared" si="13"/>
        <v>0</v>
      </c>
    </row>
    <row r="208" spans="1:82" ht="15" customHeight="1">
      <c r="A208" s="43" t="s">
        <v>22</v>
      </c>
      <c r="B208" s="71">
        <v>40865</v>
      </c>
      <c r="C208" s="72" t="s">
        <v>312</v>
      </c>
      <c r="D208" s="90"/>
      <c r="E208" s="80">
        <v>4.5</v>
      </c>
      <c r="F208" s="66"/>
      <c r="G208" s="66"/>
      <c r="H208" s="66"/>
      <c r="I208" s="66"/>
      <c r="J208" s="66"/>
      <c r="K208" s="66"/>
      <c r="L208" s="80">
        <v>4.5</v>
      </c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80">
        <v>4.5</v>
      </c>
      <c r="CC208" s="66"/>
      <c r="CD208" s="67">
        <f t="shared" si="13"/>
        <v>0</v>
      </c>
    </row>
    <row r="209" spans="1:82" ht="15" customHeight="1">
      <c r="A209" s="43" t="s">
        <v>22</v>
      </c>
      <c r="B209" s="71">
        <v>40868</v>
      </c>
      <c r="C209" s="72" t="s">
        <v>301</v>
      </c>
      <c r="D209" s="90"/>
      <c r="E209" s="80">
        <v>10</v>
      </c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80">
        <v>10</v>
      </c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80">
        <v>10</v>
      </c>
      <c r="CC209" s="66"/>
      <c r="CD209" s="67">
        <f t="shared" si="13"/>
        <v>0</v>
      </c>
    </row>
    <row r="210" spans="1:82" ht="15" customHeight="1">
      <c r="A210" s="43" t="s">
        <v>22</v>
      </c>
      <c r="B210" s="71">
        <v>40868</v>
      </c>
      <c r="C210" s="72" t="s">
        <v>301</v>
      </c>
      <c r="D210" s="90"/>
      <c r="E210" s="80">
        <v>5</v>
      </c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80">
        <v>5</v>
      </c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80">
        <v>5</v>
      </c>
      <c r="CC210" s="66"/>
      <c r="CD210" s="67">
        <f t="shared" si="13"/>
        <v>0</v>
      </c>
    </row>
    <row r="211" spans="1:82" ht="15" customHeight="1">
      <c r="A211" s="43" t="s">
        <v>22</v>
      </c>
      <c r="B211" s="71">
        <v>40869</v>
      </c>
      <c r="C211" s="72" t="s">
        <v>301</v>
      </c>
      <c r="D211" s="90"/>
      <c r="E211" s="80">
        <v>10</v>
      </c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80">
        <v>10</v>
      </c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80">
        <v>10</v>
      </c>
      <c r="CC211" s="66"/>
      <c r="CD211" s="67">
        <f t="shared" si="13"/>
        <v>0</v>
      </c>
    </row>
    <row r="212" spans="1:82" ht="15" customHeight="1">
      <c r="A212" s="43" t="s">
        <v>22</v>
      </c>
      <c r="B212" s="71">
        <v>40869</v>
      </c>
      <c r="C212" s="72" t="s">
        <v>301</v>
      </c>
      <c r="D212" s="90"/>
      <c r="E212" s="80">
        <v>5</v>
      </c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80">
        <v>5</v>
      </c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80">
        <v>5</v>
      </c>
      <c r="CC212" s="66"/>
      <c r="CD212" s="67">
        <f t="shared" si="13"/>
        <v>0</v>
      </c>
    </row>
    <row r="213" spans="1:82" ht="15" customHeight="1">
      <c r="A213" s="39" t="s">
        <v>23</v>
      </c>
      <c r="B213" s="71">
        <v>40870</v>
      </c>
      <c r="C213" s="72" t="s">
        <v>504</v>
      </c>
      <c r="D213" s="90" t="s">
        <v>450</v>
      </c>
      <c r="E213" s="73">
        <v>42.77</v>
      </c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73">
        <v>2</v>
      </c>
      <c r="BO213" s="73">
        <v>0.35</v>
      </c>
      <c r="BP213" s="73">
        <v>0.42</v>
      </c>
      <c r="BQ213" s="66"/>
      <c r="BR213" s="66"/>
      <c r="BS213" s="66"/>
      <c r="BT213" s="66"/>
      <c r="BU213" s="66"/>
      <c r="BV213" s="66"/>
      <c r="BW213" s="66"/>
      <c r="BX213" s="73">
        <v>40</v>
      </c>
      <c r="BY213" s="66"/>
      <c r="BZ213" s="66"/>
      <c r="CA213" s="73">
        <v>42.77</v>
      </c>
      <c r="CB213" s="66"/>
      <c r="CC213" s="66"/>
      <c r="CD213" s="67">
        <f t="shared" si="13"/>
        <v>0</v>
      </c>
    </row>
    <row r="214" spans="1:82" ht="15" customHeight="1">
      <c r="A214" s="43" t="s">
        <v>22</v>
      </c>
      <c r="B214" s="71">
        <v>40870</v>
      </c>
      <c r="C214" s="72" t="s">
        <v>301</v>
      </c>
      <c r="D214" s="90"/>
      <c r="E214" s="80">
        <v>5</v>
      </c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80">
        <v>5</v>
      </c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80">
        <v>5</v>
      </c>
      <c r="CC214" s="66"/>
      <c r="CD214" s="67">
        <f t="shared" si="13"/>
        <v>0</v>
      </c>
    </row>
    <row r="215" spans="1:82" ht="15" customHeight="1">
      <c r="A215" s="43" t="s">
        <v>22</v>
      </c>
      <c r="B215" s="71">
        <v>40870</v>
      </c>
      <c r="C215" s="72" t="s">
        <v>301</v>
      </c>
      <c r="D215" s="90"/>
      <c r="E215" s="80">
        <v>5</v>
      </c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80">
        <v>5</v>
      </c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80">
        <v>5</v>
      </c>
      <c r="CC215" s="66"/>
      <c r="CD215" s="67">
        <f t="shared" si="13"/>
        <v>0</v>
      </c>
    </row>
    <row r="216" spans="1:82" ht="15" customHeight="1">
      <c r="A216" s="43" t="s">
        <v>22</v>
      </c>
      <c r="B216" s="71">
        <v>40870</v>
      </c>
      <c r="C216" s="72" t="s">
        <v>301</v>
      </c>
      <c r="D216" s="90"/>
      <c r="E216" s="80">
        <v>125</v>
      </c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80">
        <v>125</v>
      </c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80">
        <v>125</v>
      </c>
      <c r="CC216" s="66"/>
      <c r="CD216" s="67">
        <f t="shared" si="13"/>
        <v>0</v>
      </c>
    </row>
    <row r="217" spans="1:82" ht="15" customHeight="1">
      <c r="A217" s="43" t="s">
        <v>22</v>
      </c>
      <c r="B217" s="71">
        <v>40870</v>
      </c>
      <c r="C217" s="72" t="s">
        <v>301</v>
      </c>
      <c r="D217" s="90"/>
      <c r="E217" s="80">
        <v>125</v>
      </c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80">
        <v>125</v>
      </c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80">
        <v>125</v>
      </c>
      <c r="CC217" s="66"/>
      <c r="CD217" s="67">
        <f t="shared" si="13"/>
        <v>0</v>
      </c>
    </row>
    <row r="218" spans="1:82" ht="15" customHeight="1">
      <c r="A218" s="43" t="s">
        <v>22</v>
      </c>
      <c r="B218" s="71">
        <v>40870</v>
      </c>
      <c r="C218" s="72" t="s">
        <v>331</v>
      </c>
      <c r="D218" s="90"/>
      <c r="E218" s="80">
        <v>16.600000000000001</v>
      </c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80">
        <v>16.600000000000001</v>
      </c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80">
        <v>16.600000000000001</v>
      </c>
      <c r="CC218" s="66"/>
      <c r="CD218" s="67">
        <f t="shared" si="13"/>
        <v>0</v>
      </c>
    </row>
    <row r="219" spans="1:82" ht="15" customHeight="1">
      <c r="A219" s="43" t="s">
        <v>22</v>
      </c>
      <c r="B219" s="71">
        <v>40871</v>
      </c>
      <c r="C219" s="72" t="s">
        <v>301</v>
      </c>
      <c r="D219" s="90"/>
      <c r="E219" s="80">
        <v>125</v>
      </c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80">
        <v>125</v>
      </c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80">
        <v>125</v>
      </c>
      <c r="CC219" s="66"/>
      <c r="CD219" s="67">
        <f t="shared" si="13"/>
        <v>0</v>
      </c>
    </row>
    <row r="220" spans="1:82" ht="15" customHeight="1">
      <c r="A220" s="43" t="s">
        <v>22</v>
      </c>
      <c r="B220" s="71">
        <v>40871</v>
      </c>
      <c r="C220" s="72" t="s">
        <v>301</v>
      </c>
      <c r="D220" s="90"/>
      <c r="E220" s="80">
        <v>125</v>
      </c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80">
        <v>125</v>
      </c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80">
        <v>125</v>
      </c>
      <c r="CC220" s="66"/>
      <c r="CD220" s="67">
        <f t="shared" si="13"/>
        <v>0</v>
      </c>
    </row>
    <row r="221" spans="1:82" ht="15" customHeight="1">
      <c r="A221" s="43" t="s">
        <v>22</v>
      </c>
      <c r="B221" s="71">
        <v>40871</v>
      </c>
      <c r="C221" s="72" t="s">
        <v>301</v>
      </c>
      <c r="D221" s="90"/>
      <c r="E221" s="80">
        <v>10</v>
      </c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80">
        <v>10</v>
      </c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80">
        <v>10</v>
      </c>
      <c r="CC221" s="66"/>
      <c r="CD221" s="67">
        <f t="shared" si="13"/>
        <v>0</v>
      </c>
    </row>
    <row r="222" spans="1:82" ht="15" customHeight="1">
      <c r="A222" s="43" t="s">
        <v>22</v>
      </c>
      <c r="B222" s="71">
        <v>40871</v>
      </c>
      <c r="C222" s="72" t="s">
        <v>49</v>
      </c>
      <c r="D222" s="90"/>
      <c r="E222" s="80">
        <v>-1000</v>
      </c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B222" s="80">
        <v>-1000</v>
      </c>
      <c r="CC222" s="66"/>
      <c r="CD222" s="95">
        <f t="shared" si="13"/>
        <v>-1000</v>
      </c>
    </row>
    <row r="223" spans="1:82" ht="15" customHeight="1">
      <c r="A223" s="39" t="s">
        <v>23</v>
      </c>
      <c r="B223" s="71">
        <v>40872</v>
      </c>
      <c r="C223" s="72" t="s">
        <v>461</v>
      </c>
      <c r="D223" s="90" t="s">
        <v>450</v>
      </c>
      <c r="E223" s="73">
        <v>72.77</v>
      </c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73">
        <v>2</v>
      </c>
      <c r="BO223" s="73">
        <v>0.35</v>
      </c>
      <c r="BP223" s="73">
        <v>0.42</v>
      </c>
      <c r="BQ223" s="66"/>
      <c r="BR223" s="66"/>
      <c r="BS223" s="66"/>
      <c r="BT223" s="66"/>
      <c r="BU223" s="66"/>
      <c r="BV223" s="66"/>
      <c r="BW223" s="66"/>
      <c r="BX223" s="73">
        <v>70</v>
      </c>
      <c r="BY223" s="66"/>
      <c r="BZ223" s="66"/>
      <c r="CA223" s="73">
        <v>72.77</v>
      </c>
      <c r="CB223" s="66"/>
      <c r="CC223" s="66"/>
      <c r="CD223" s="67">
        <f t="shared" si="13"/>
        <v>0</v>
      </c>
    </row>
    <row r="224" spans="1:82" ht="15" customHeight="1">
      <c r="A224" s="43" t="s">
        <v>22</v>
      </c>
      <c r="B224" s="71">
        <v>40872</v>
      </c>
      <c r="C224" s="72" t="s">
        <v>314</v>
      </c>
      <c r="D224" s="90"/>
      <c r="E224" s="80">
        <v>5.64</v>
      </c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80">
        <v>5.64</v>
      </c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80">
        <v>5.64</v>
      </c>
      <c r="CC224" s="66"/>
      <c r="CD224" s="67">
        <f t="shared" si="13"/>
        <v>0</v>
      </c>
    </row>
    <row r="225" spans="1:82" ht="15" customHeight="1">
      <c r="A225" s="43" t="s">
        <v>22</v>
      </c>
      <c r="B225" s="71">
        <v>40872</v>
      </c>
      <c r="C225" s="72" t="s">
        <v>331</v>
      </c>
      <c r="D225" s="90"/>
      <c r="E225" s="80">
        <v>16.600000000000001</v>
      </c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80">
        <v>16.600000000000001</v>
      </c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80">
        <v>16.600000000000001</v>
      </c>
      <c r="CC225" s="66"/>
      <c r="CD225" s="67">
        <f t="shared" ref="CD225:CD256" si="14">E225-SUM(F225:BX225)</f>
        <v>0</v>
      </c>
    </row>
    <row r="226" spans="1:82" ht="15" customHeight="1">
      <c r="A226" s="43" t="s">
        <v>22</v>
      </c>
      <c r="B226" s="71">
        <v>40872</v>
      </c>
      <c r="C226" s="72" t="s">
        <v>331</v>
      </c>
      <c r="D226" s="90"/>
      <c r="E226" s="80">
        <v>35.299999999999997</v>
      </c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80">
        <v>35.299999999999997</v>
      </c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80">
        <v>35.299999999999997</v>
      </c>
      <c r="CC226" s="66"/>
      <c r="CD226" s="67">
        <f t="shared" si="14"/>
        <v>0</v>
      </c>
    </row>
    <row r="227" spans="1:82" ht="15" customHeight="1">
      <c r="A227" s="84" t="s">
        <v>267</v>
      </c>
      <c r="B227" s="71">
        <v>40872</v>
      </c>
      <c r="C227" s="72" t="s">
        <v>301</v>
      </c>
      <c r="D227" s="90"/>
      <c r="E227" s="70">
        <v>10</v>
      </c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70">
        <v>10</v>
      </c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70">
        <v>10</v>
      </c>
      <c r="CD227" s="67">
        <f t="shared" si="14"/>
        <v>0</v>
      </c>
    </row>
    <row r="228" spans="1:82" ht="15" customHeight="1">
      <c r="A228" s="84" t="s">
        <v>267</v>
      </c>
      <c r="B228" s="71">
        <v>40872</v>
      </c>
      <c r="C228" s="72" t="s">
        <v>301</v>
      </c>
      <c r="D228" s="90"/>
      <c r="E228" s="70">
        <v>30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70">
        <v>30</v>
      </c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70">
        <v>30</v>
      </c>
      <c r="CD228" s="67">
        <f t="shared" si="14"/>
        <v>0</v>
      </c>
    </row>
    <row r="229" spans="1:82" ht="15" customHeight="1">
      <c r="A229" s="84" t="s">
        <v>267</v>
      </c>
      <c r="B229" s="71">
        <v>40872</v>
      </c>
      <c r="C229" s="72" t="s">
        <v>301</v>
      </c>
      <c r="D229" s="90"/>
      <c r="E229" s="70">
        <v>25</v>
      </c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70">
        <v>25</v>
      </c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70">
        <v>25</v>
      </c>
      <c r="CD229" s="67">
        <f t="shared" si="14"/>
        <v>0</v>
      </c>
    </row>
    <row r="230" spans="1:82" ht="15" customHeight="1">
      <c r="A230" s="39" t="s">
        <v>23</v>
      </c>
      <c r="B230" s="71">
        <v>40875</v>
      </c>
      <c r="C230" s="72" t="s">
        <v>579</v>
      </c>
      <c r="D230" s="90" t="s">
        <v>450</v>
      </c>
      <c r="E230" s="73">
        <v>32.770000000000003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73">
        <v>2</v>
      </c>
      <c r="BO230" s="73">
        <v>0.35</v>
      </c>
      <c r="BP230" s="73">
        <v>0.42</v>
      </c>
      <c r="BQ230" s="66"/>
      <c r="BR230" s="66"/>
      <c r="BS230" s="66"/>
      <c r="BT230" s="66"/>
      <c r="BU230" s="66"/>
      <c r="BV230" s="66"/>
      <c r="BW230" s="66"/>
      <c r="BX230" s="73">
        <v>30</v>
      </c>
      <c r="BY230" s="66"/>
      <c r="BZ230" s="66"/>
      <c r="CA230" s="73">
        <v>32.770000000000003</v>
      </c>
      <c r="CB230" s="66"/>
      <c r="CC230" s="66"/>
      <c r="CD230" s="67">
        <f t="shared" si="14"/>
        <v>0</v>
      </c>
    </row>
    <row r="231" spans="1:82" ht="15" customHeight="1">
      <c r="A231" s="39" t="s">
        <v>23</v>
      </c>
      <c r="B231" s="71">
        <v>40875</v>
      </c>
      <c r="C231" s="72" t="s">
        <v>488</v>
      </c>
      <c r="D231" s="90" t="s">
        <v>450</v>
      </c>
      <c r="E231" s="73">
        <v>38.770000000000003</v>
      </c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73">
        <v>2</v>
      </c>
      <c r="BO231" s="73">
        <v>0.35</v>
      </c>
      <c r="BP231" s="73">
        <v>0.42</v>
      </c>
      <c r="BQ231" s="66"/>
      <c r="BR231" s="66"/>
      <c r="BS231" s="66"/>
      <c r="BT231" s="66"/>
      <c r="BU231" s="66"/>
      <c r="BV231" s="66"/>
      <c r="BW231" s="66"/>
      <c r="BX231" s="73">
        <v>36</v>
      </c>
      <c r="BY231" s="66"/>
      <c r="BZ231" s="66"/>
      <c r="CA231" s="73">
        <v>38.770000000000003</v>
      </c>
      <c r="CB231" s="66"/>
      <c r="CC231" s="66"/>
      <c r="CD231" s="67">
        <f t="shared" si="14"/>
        <v>0</v>
      </c>
    </row>
    <row r="232" spans="1:82" ht="15" customHeight="1">
      <c r="A232" s="43" t="s">
        <v>22</v>
      </c>
      <c r="B232" s="71">
        <v>40875</v>
      </c>
      <c r="C232" s="72" t="s">
        <v>316</v>
      </c>
      <c r="D232" s="90"/>
      <c r="E232" s="80">
        <v>4.5</v>
      </c>
      <c r="F232" s="66"/>
      <c r="G232" s="66"/>
      <c r="H232" s="66"/>
      <c r="I232" s="66"/>
      <c r="J232" s="66"/>
      <c r="K232" s="66"/>
      <c r="L232" s="80">
        <v>4.5</v>
      </c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80">
        <v>4.5</v>
      </c>
      <c r="CC232" s="66"/>
      <c r="CD232" s="67">
        <f t="shared" si="14"/>
        <v>0</v>
      </c>
    </row>
    <row r="233" spans="1:82" ht="15" customHeight="1">
      <c r="A233" s="43" t="s">
        <v>22</v>
      </c>
      <c r="B233" s="71">
        <v>40875</v>
      </c>
      <c r="C233" s="72" t="s">
        <v>275</v>
      </c>
      <c r="D233" s="90"/>
      <c r="E233" s="80">
        <v>5</v>
      </c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80">
        <v>5</v>
      </c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80">
        <v>5</v>
      </c>
      <c r="CC233" s="66"/>
      <c r="CD233" s="67">
        <f t="shared" si="14"/>
        <v>0</v>
      </c>
    </row>
    <row r="234" spans="1:82" ht="15" customHeight="1">
      <c r="A234" s="43" t="s">
        <v>22</v>
      </c>
      <c r="B234" s="71">
        <v>40875</v>
      </c>
      <c r="C234" s="72" t="s">
        <v>301</v>
      </c>
      <c r="D234" s="90"/>
      <c r="E234" s="80">
        <v>125</v>
      </c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80">
        <v>125</v>
      </c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80">
        <v>125</v>
      </c>
      <c r="CC234" s="66"/>
      <c r="CD234" s="67">
        <f t="shared" si="14"/>
        <v>0</v>
      </c>
    </row>
    <row r="235" spans="1:82" ht="15" customHeight="1">
      <c r="A235" s="43" t="s">
        <v>22</v>
      </c>
      <c r="B235" s="71">
        <v>40875</v>
      </c>
      <c r="C235" s="72" t="s">
        <v>317</v>
      </c>
      <c r="D235" s="75" t="s">
        <v>505</v>
      </c>
      <c r="E235" s="80">
        <v>-10.8</v>
      </c>
      <c r="F235" s="66"/>
      <c r="G235" s="66"/>
      <c r="H235" s="66"/>
      <c r="I235" s="66"/>
      <c r="J235" s="66"/>
      <c r="K235" s="66"/>
      <c r="L235" s="80">
        <v>-10.8</v>
      </c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80">
        <v>-10.8</v>
      </c>
      <c r="CC235" s="66"/>
      <c r="CD235" s="67">
        <f t="shared" si="14"/>
        <v>0</v>
      </c>
    </row>
    <row r="236" spans="1:82" ht="15" customHeight="1">
      <c r="A236" s="43" t="s">
        <v>22</v>
      </c>
      <c r="B236" s="71">
        <v>40875</v>
      </c>
      <c r="C236" s="72" t="s">
        <v>331</v>
      </c>
      <c r="D236" s="90"/>
      <c r="E236" s="80">
        <v>8.5</v>
      </c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80">
        <v>8.5</v>
      </c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80">
        <v>8.5</v>
      </c>
      <c r="CC236" s="66"/>
      <c r="CD236" s="67">
        <f t="shared" si="14"/>
        <v>0</v>
      </c>
    </row>
    <row r="237" spans="1:82" ht="15" customHeight="1">
      <c r="A237" s="43" t="s">
        <v>22</v>
      </c>
      <c r="B237" s="71">
        <v>40875</v>
      </c>
      <c r="C237" s="72" t="s">
        <v>301</v>
      </c>
      <c r="D237" s="90"/>
      <c r="E237" s="80">
        <v>125</v>
      </c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80">
        <v>125</v>
      </c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80">
        <v>125</v>
      </c>
      <c r="CC237" s="66"/>
      <c r="CD237" s="67">
        <f t="shared" si="14"/>
        <v>0</v>
      </c>
    </row>
    <row r="238" spans="1:82" ht="15" customHeight="1">
      <c r="A238" s="43" t="s">
        <v>22</v>
      </c>
      <c r="B238" s="71">
        <v>40875</v>
      </c>
      <c r="C238" s="72" t="s">
        <v>301</v>
      </c>
      <c r="D238" s="90"/>
      <c r="E238" s="80">
        <v>15</v>
      </c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80">
        <v>15</v>
      </c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80">
        <v>15</v>
      </c>
      <c r="CC238" s="66"/>
      <c r="CD238" s="67">
        <f t="shared" si="14"/>
        <v>0</v>
      </c>
    </row>
    <row r="239" spans="1:82" ht="15" customHeight="1">
      <c r="A239" s="43" t="s">
        <v>22</v>
      </c>
      <c r="B239" s="71">
        <v>40875</v>
      </c>
      <c r="C239" s="72" t="s">
        <v>318</v>
      </c>
      <c r="D239" s="90"/>
      <c r="E239" s="80">
        <v>-75.900000000000006</v>
      </c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80">
        <v>-75.900000000000006</v>
      </c>
      <c r="CC239" s="66"/>
      <c r="CD239" s="95">
        <f t="shared" si="14"/>
        <v>-75.900000000000006</v>
      </c>
    </row>
    <row r="240" spans="1:82" ht="15" customHeight="1">
      <c r="A240" s="43" t="s">
        <v>22</v>
      </c>
      <c r="B240" s="71">
        <v>40875</v>
      </c>
      <c r="C240" s="72" t="s">
        <v>301</v>
      </c>
      <c r="D240" s="90"/>
      <c r="E240" s="80">
        <v>62.5</v>
      </c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80">
        <v>62.5</v>
      </c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80">
        <v>62.5</v>
      </c>
      <c r="CC240" s="66"/>
      <c r="CD240" s="67">
        <f t="shared" si="14"/>
        <v>0</v>
      </c>
    </row>
    <row r="241" spans="1:82" ht="15" customHeight="1">
      <c r="A241" s="43" t="s">
        <v>22</v>
      </c>
      <c r="B241" s="71">
        <v>40875</v>
      </c>
      <c r="C241" s="72" t="s">
        <v>49</v>
      </c>
      <c r="D241" s="90"/>
      <c r="E241" s="80">
        <v>-500</v>
      </c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80">
        <v>-500</v>
      </c>
      <c r="CC241" s="66"/>
      <c r="CD241" s="95">
        <f t="shared" si="14"/>
        <v>-500</v>
      </c>
    </row>
    <row r="242" spans="1:82" ht="15" customHeight="1">
      <c r="A242" s="43" t="s">
        <v>22</v>
      </c>
      <c r="B242" s="71">
        <v>40875</v>
      </c>
      <c r="C242" s="72" t="s">
        <v>319</v>
      </c>
      <c r="D242" s="75" t="s">
        <v>506</v>
      </c>
      <c r="E242" s="80">
        <v>-18</v>
      </c>
      <c r="F242" s="66"/>
      <c r="G242" s="66"/>
      <c r="H242" s="66"/>
      <c r="I242" s="66"/>
      <c r="J242" s="66"/>
      <c r="K242" s="66"/>
      <c r="L242" s="80">
        <v>-18</v>
      </c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80">
        <v>-18</v>
      </c>
      <c r="CC242" s="66"/>
      <c r="CD242" s="67">
        <f t="shared" si="14"/>
        <v>0</v>
      </c>
    </row>
    <row r="243" spans="1:82" ht="15" customHeight="1">
      <c r="A243" s="43" t="s">
        <v>22</v>
      </c>
      <c r="B243" s="71">
        <v>40875</v>
      </c>
      <c r="C243" s="72" t="s">
        <v>301</v>
      </c>
      <c r="D243" s="90"/>
      <c r="E243" s="80">
        <v>125</v>
      </c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80">
        <v>125</v>
      </c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80">
        <v>125</v>
      </c>
      <c r="CC243" s="66"/>
      <c r="CD243" s="67">
        <f t="shared" si="14"/>
        <v>0</v>
      </c>
    </row>
    <row r="244" spans="1:82" ht="15" customHeight="1">
      <c r="A244" s="39" t="s">
        <v>23</v>
      </c>
      <c r="B244" s="71">
        <v>40876</v>
      </c>
      <c r="C244" s="72" t="s">
        <v>507</v>
      </c>
      <c r="D244" s="90"/>
      <c r="E244" s="73">
        <v>18</v>
      </c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73">
        <v>18</v>
      </c>
      <c r="BY244" s="66"/>
      <c r="BZ244" s="66"/>
      <c r="CA244" s="66"/>
      <c r="CB244" s="66"/>
      <c r="CC244" s="66"/>
      <c r="CD244" s="67">
        <f t="shared" si="14"/>
        <v>0</v>
      </c>
    </row>
    <row r="245" spans="1:82" ht="15" customHeight="1">
      <c r="A245" s="39" t="s">
        <v>23</v>
      </c>
      <c r="B245" s="71">
        <v>40876</v>
      </c>
      <c r="C245" s="72" t="s">
        <v>508</v>
      </c>
      <c r="D245" s="90" t="s">
        <v>450</v>
      </c>
      <c r="E245" s="73">
        <v>38.770000000000003</v>
      </c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73">
        <v>2</v>
      </c>
      <c r="BO245" s="73">
        <v>0.35</v>
      </c>
      <c r="BP245" s="73">
        <v>0.42</v>
      </c>
      <c r="BQ245" s="66"/>
      <c r="BR245" s="66"/>
      <c r="BS245" s="66"/>
      <c r="BT245" s="66"/>
      <c r="BU245" s="66"/>
      <c r="BV245" s="66"/>
      <c r="BW245" s="66"/>
      <c r="BX245" s="73">
        <v>36</v>
      </c>
      <c r="BY245" s="66"/>
      <c r="BZ245" s="66"/>
      <c r="CA245" s="73">
        <v>38.770000000000003</v>
      </c>
      <c r="CB245" s="66"/>
      <c r="CC245" s="66"/>
      <c r="CD245" s="67">
        <f t="shared" si="14"/>
        <v>0</v>
      </c>
    </row>
    <row r="246" spans="1:82" ht="15" customHeight="1">
      <c r="A246" s="39" t="s">
        <v>23</v>
      </c>
      <c r="B246" s="71">
        <v>40877</v>
      </c>
      <c r="C246" s="72" t="s">
        <v>37</v>
      </c>
      <c r="D246" s="75" t="s">
        <v>509</v>
      </c>
      <c r="E246" s="73">
        <v>-587.53</v>
      </c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73">
        <f>E246/3</f>
        <v>-195.84333333333333</v>
      </c>
      <c r="AH246" s="66"/>
      <c r="AI246" s="73">
        <f>E246/3</f>
        <v>-195.84333333333333</v>
      </c>
      <c r="AJ246" s="66"/>
      <c r="AK246" s="66"/>
      <c r="AL246" s="66"/>
      <c r="AM246" s="73">
        <f>E246/3</f>
        <v>-195.84333333333333</v>
      </c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7">
        <f t="shared" si="14"/>
        <v>0</v>
      </c>
    </row>
    <row r="247" spans="1:82" ht="15" customHeight="1">
      <c r="A247" s="39" t="s">
        <v>23</v>
      </c>
      <c r="B247" s="71">
        <v>40877</v>
      </c>
      <c r="C247" s="72" t="s">
        <v>38</v>
      </c>
      <c r="D247" s="75" t="s">
        <v>509</v>
      </c>
      <c r="E247" s="73">
        <v>-964.93</v>
      </c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73">
        <v>-445.35</v>
      </c>
      <c r="AN247" s="66"/>
      <c r="AO247" s="73">
        <v>-519.58000000000004</v>
      </c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7">
        <f t="shared" si="14"/>
        <v>0</v>
      </c>
    </row>
    <row r="248" spans="1:82" ht="15" customHeight="1">
      <c r="A248" s="39" t="s">
        <v>23</v>
      </c>
      <c r="B248" s="71">
        <v>40877</v>
      </c>
      <c r="C248" s="72" t="s">
        <v>112</v>
      </c>
      <c r="D248" s="75" t="s">
        <v>509</v>
      </c>
      <c r="E248" s="73">
        <v>-80</v>
      </c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73">
        <v>-80</v>
      </c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7">
        <f t="shared" si="14"/>
        <v>0</v>
      </c>
    </row>
    <row r="249" spans="1:82" ht="15" customHeight="1">
      <c r="A249" s="39" t="s">
        <v>23</v>
      </c>
      <c r="B249" s="71">
        <v>40877</v>
      </c>
      <c r="C249" s="72" t="s">
        <v>186</v>
      </c>
      <c r="D249" s="75" t="s">
        <v>509</v>
      </c>
      <c r="E249" s="73">
        <v>-200</v>
      </c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73">
        <v>-200</v>
      </c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7">
        <f t="shared" si="14"/>
        <v>0</v>
      </c>
    </row>
    <row r="250" spans="1:82" ht="15" customHeight="1">
      <c r="A250" s="39" t="s">
        <v>23</v>
      </c>
      <c r="B250" s="71">
        <v>40877</v>
      </c>
      <c r="C250" s="72" t="s">
        <v>40</v>
      </c>
      <c r="D250" s="75" t="s">
        <v>509</v>
      </c>
      <c r="E250" s="73">
        <v>-80</v>
      </c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73">
        <v>-80</v>
      </c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7">
        <f t="shared" si="14"/>
        <v>0</v>
      </c>
    </row>
    <row r="251" spans="1:82" ht="15" customHeight="1">
      <c r="A251" s="39" t="s">
        <v>23</v>
      </c>
      <c r="B251" s="71">
        <v>40877</v>
      </c>
      <c r="C251" s="72" t="s">
        <v>113</v>
      </c>
      <c r="D251" s="75" t="s">
        <v>509</v>
      </c>
      <c r="E251" s="73">
        <v>-100</v>
      </c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73">
        <v>-100</v>
      </c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7">
        <f t="shared" si="14"/>
        <v>0</v>
      </c>
    </row>
    <row r="252" spans="1:82" ht="15" customHeight="1">
      <c r="A252" s="39" t="s">
        <v>23</v>
      </c>
      <c r="B252" s="71">
        <v>40877</v>
      </c>
      <c r="C252" s="72" t="s">
        <v>115</v>
      </c>
      <c r="D252" s="75" t="s">
        <v>509</v>
      </c>
      <c r="E252" s="73">
        <v>-80</v>
      </c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73">
        <v>-80</v>
      </c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7">
        <f t="shared" si="14"/>
        <v>0</v>
      </c>
    </row>
    <row r="253" spans="1:82" ht="15" customHeight="1">
      <c r="A253" s="39" t="s">
        <v>23</v>
      </c>
      <c r="B253" s="71">
        <v>40877</v>
      </c>
      <c r="C253" s="72" t="s">
        <v>39</v>
      </c>
      <c r="D253" s="75" t="s">
        <v>509</v>
      </c>
      <c r="E253" s="73">
        <v>-80</v>
      </c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73">
        <v>-80</v>
      </c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7">
        <f t="shared" si="14"/>
        <v>0</v>
      </c>
    </row>
    <row r="254" spans="1:82" ht="15" customHeight="1">
      <c r="A254" s="39" t="s">
        <v>23</v>
      </c>
      <c r="B254" s="71">
        <v>40877</v>
      </c>
      <c r="C254" s="72" t="s">
        <v>187</v>
      </c>
      <c r="D254" s="75" t="s">
        <v>509</v>
      </c>
      <c r="E254" s="73">
        <v>-160</v>
      </c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73">
        <v>-80</v>
      </c>
      <c r="AH254" s="66"/>
      <c r="AI254" s="66"/>
      <c r="AJ254" s="73">
        <v>-80</v>
      </c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7">
        <f t="shared" si="14"/>
        <v>0</v>
      </c>
    </row>
    <row r="255" spans="1:82" ht="15" customHeight="1">
      <c r="A255" s="39" t="s">
        <v>23</v>
      </c>
      <c r="B255" s="71">
        <v>40877</v>
      </c>
      <c r="C255" s="72" t="s">
        <v>188</v>
      </c>
      <c r="D255" s="75" t="s">
        <v>509</v>
      </c>
      <c r="E255" s="73">
        <v>-74.67</v>
      </c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>
        <v>-74.67</v>
      </c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7">
        <f t="shared" si="14"/>
        <v>0</v>
      </c>
    </row>
    <row r="256" spans="1:82" ht="15" customHeight="1">
      <c r="A256" s="84" t="s">
        <v>267</v>
      </c>
      <c r="B256" s="71">
        <v>40877</v>
      </c>
      <c r="C256" s="72" t="s">
        <v>510</v>
      </c>
      <c r="D256" s="90"/>
      <c r="E256" s="70">
        <v>42</v>
      </c>
      <c r="F256" s="66"/>
      <c r="G256" s="66"/>
      <c r="H256" s="66"/>
      <c r="I256" s="66"/>
      <c r="J256" s="66"/>
      <c r="K256" s="66"/>
      <c r="L256" s="66"/>
      <c r="M256" s="66"/>
      <c r="N256" s="66"/>
      <c r="O256" s="70">
        <v>42</v>
      </c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73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70">
        <v>12</v>
      </c>
      <c r="CD256" s="67">
        <f t="shared" si="14"/>
        <v>0</v>
      </c>
    </row>
    <row r="257" spans="1:82" ht="15" customHeight="1">
      <c r="A257" s="84" t="s">
        <v>267</v>
      </c>
      <c r="B257" s="71">
        <v>40877</v>
      </c>
      <c r="C257" s="72" t="s">
        <v>395</v>
      </c>
      <c r="D257" s="90"/>
      <c r="E257" s="70">
        <v>12</v>
      </c>
      <c r="F257" s="66"/>
      <c r="G257" s="66"/>
      <c r="H257" s="66"/>
      <c r="I257" s="66"/>
      <c r="J257" s="66"/>
      <c r="K257" s="66"/>
      <c r="L257" s="66"/>
      <c r="M257" s="66"/>
      <c r="N257" s="66"/>
      <c r="O257" s="70">
        <v>12</v>
      </c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70">
        <v>12</v>
      </c>
      <c r="CD257" s="67">
        <f t="shared" ref="CD257:CD269" si="15">E257-SUM(F257:BX257)</f>
        <v>0</v>
      </c>
    </row>
    <row r="258" spans="1:82" ht="15" customHeight="1">
      <c r="A258" s="84" t="s">
        <v>267</v>
      </c>
      <c r="B258" s="71">
        <v>40877</v>
      </c>
      <c r="C258" s="72" t="s">
        <v>391</v>
      </c>
      <c r="D258" s="90"/>
      <c r="E258" s="70">
        <v>33</v>
      </c>
      <c r="F258" s="66"/>
      <c r="G258" s="66"/>
      <c r="H258" s="66"/>
      <c r="I258" s="66"/>
      <c r="J258" s="66"/>
      <c r="K258" s="66"/>
      <c r="L258" s="66"/>
      <c r="M258" s="66"/>
      <c r="N258" s="66"/>
      <c r="O258" s="70">
        <v>33</v>
      </c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70">
        <v>33</v>
      </c>
      <c r="CD258" s="67">
        <f t="shared" si="15"/>
        <v>0</v>
      </c>
    </row>
    <row r="259" spans="1:82" ht="15" customHeight="1">
      <c r="A259" s="84" t="s">
        <v>267</v>
      </c>
      <c r="B259" s="71">
        <v>40877</v>
      </c>
      <c r="C259" s="72" t="s">
        <v>396</v>
      </c>
      <c r="D259" s="90"/>
      <c r="E259" s="70">
        <v>8</v>
      </c>
      <c r="F259" s="66"/>
      <c r="G259" s="66"/>
      <c r="H259" s="66"/>
      <c r="I259" s="66"/>
      <c r="J259" s="66"/>
      <c r="K259" s="66"/>
      <c r="L259" s="66"/>
      <c r="M259" s="66"/>
      <c r="N259" s="66"/>
      <c r="O259" s="70">
        <v>8</v>
      </c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70">
        <v>8</v>
      </c>
      <c r="CD259" s="67">
        <f t="shared" si="15"/>
        <v>0</v>
      </c>
    </row>
    <row r="260" spans="1:82" ht="15" customHeight="1">
      <c r="A260" s="84" t="s">
        <v>267</v>
      </c>
      <c r="B260" s="71">
        <v>40877</v>
      </c>
      <c r="C260" s="72" t="s">
        <v>392</v>
      </c>
      <c r="D260" s="90"/>
      <c r="E260" s="70">
        <v>18</v>
      </c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70">
        <v>18</v>
      </c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70">
        <v>18</v>
      </c>
      <c r="CD260" s="67">
        <f t="shared" si="15"/>
        <v>0</v>
      </c>
    </row>
    <row r="261" spans="1:82" ht="15" customHeight="1">
      <c r="A261" s="84" t="s">
        <v>267</v>
      </c>
      <c r="B261" s="71">
        <v>40877</v>
      </c>
      <c r="C261" s="72" t="s">
        <v>393</v>
      </c>
      <c r="D261" s="90"/>
      <c r="E261" s="70">
        <v>32</v>
      </c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70">
        <v>32</v>
      </c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70">
        <v>32</v>
      </c>
      <c r="CD261" s="67">
        <f t="shared" si="15"/>
        <v>0</v>
      </c>
    </row>
    <row r="262" spans="1:82" ht="15" customHeight="1">
      <c r="A262" s="84" t="s">
        <v>267</v>
      </c>
      <c r="B262" s="71">
        <v>40877</v>
      </c>
      <c r="C262" s="72" t="s">
        <v>399</v>
      </c>
      <c r="D262" s="90"/>
      <c r="E262" s="70">
        <v>5</v>
      </c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70">
        <v>5</v>
      </c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70">
        <v>5</v>
      </c>
      <c r="CD262" s="67">
        <f t="shared" si="15"/>
        <v>0</v>
      </c>
    </row>
    <row r="263" spans="1:82" ht="15" customHeight="1">
      <c r="A263" s="39" t="s">
        <v>23</v>
      </c>
      <c r="B263" s="71">
        <v>40879</v>
      </c>
      <c r="C263" s="72" t="s">
        <v>511</v>
      </c>
      <c r="D263" s="90"/>
      <c r="E263" s="73">
        <v>36</v>
      </c>
      <c r="F263" s="66"/>
      <c r="G263" s="66"/>
      <c r="H263" s="66"/>
      <c r="I263" s="66"/>
      <c r="J263" s="66"/>
      <c r="K263" s="66"/>
      <c r="L263" s="73">
        <v>36</v>
      </c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Y263" s="66"/>
      <c r="BZ263" s="66"/>
      <c r="CA263" s="73">
        <v>36</v>
      </c>
      <c r="CB263" s="66"/>
      <c r="CC263" s="66"/>
      <c r="CD263" s="67">
        <f t="shared" si="15"/>
        <v>0</v>
      </c>
    </row>
    <row r="264" spans="1:82" ht="15" customHeight="1">
      <c r="A264" s="39" t="s">
        <v>23</v>
      </c>
      <c r="B264" s="71">
        <v>40882</v>
      </c>
      <c r="C264" s="72" t="s">
        <v>458</v>
      </c>
      <c r="D264" s="75" t="s">
        <v>512</v>
      </c>
      <c r="E264" s="73">
        <v>-165.2</v>
      </c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73">
        <v>-165.2</v>
      </c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7">
        <f t="shared" si="15"/>
        <v>0</v>
      </c>
    </row>
    <row r="265" spans="1:82" ht="15" customHeight="1">
      <c r="A265" s="39" t="s">
        <v>23</v>
      </c>
      <c r="B265" s="71">
        <v>40886</v>
      </c>
      <c r="C265" s="72" t="s">
        <v>422</v>
      </c>
      <c r="D265" s="90"/>
      <c r="E265" s="73">
        <v>100</v>
      </c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73">
        <v>100</v>
      </c>
      <c r="CB265" s="66"/>
      <c r="CC265" s="66"/>
      <c r="CD265" s="95">
        <f t="shared" si="15"/>
        <v>100</v>
      </c>
    </row>
    <row r="266" spans="1:82" ht="15" customHeight="1">
      <c r="A266" s="39" t="s">
        <v>23</v>
      </c>
      <c r="B266" s="71">
        <v>40886</v>
      </c>
      <c r="C266" s="72" t="s">
        <v>658</v>
      </c>
      <c r="D266" s="90"/>
      <c r="E266" s="73">
        <v>105</v>
      </c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73">
        <v>105</v>
      </c>
      <c r="CB266" s="66"/>
      <c r="CC266" s="66"/>
      <c r="CD266" s="95">
        <f t="shared" si="15"/>
        <v>105</v>
      </c>
    </row>
    <row r="267" spans="1:82" ht="15" customHeight="1">
      <c r="A267" s="39" t="s">
        <v>23</v>
      </c>
      <c r="B267" s="71">
        <v>40886</v>
      </c>
      <c r="C267" s="72" t="s">
        <v>422</v>
      </c>
      <c r="D267" s="90"/>
      <c r="E267" s="73">
        <v>1000</v>
      </c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I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73">
        <v>1000</v>
      </c>
      <c r="CB267" s="66"/>
      <c r="CC267" s="66"/>
      <c r="CD267" s="95">
        <f t="shared" si="15"/>
        <v>1000</v>
      </c>
    </row>
    <row r="268" spans="1:82" ht="15" customHeight="1">
      <c r="A268" s="39" t="s">
        <v>23</v>
      </c>
      <c r="B268" s="71">
        <v>40886</v>
      </c>
      <c r="C268" s="72" t="s">
        <v>422</v>
      </c>
      <c r="D268" s="90"/>
      <c r="E268" s="73">
        <v>500</v>
      </c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73">
        <v>500</v>
      </c>
      <c r="CB268" s="66"/>
      <c r="CC268" s="66"/>
      <c r="CD268" s="95">
        <f t="shared" si="15"/>
        <v>500</v>
      </c>
    </row>
    <row r="269" spans="1:82" ht="15" customHeight="1" thickBot="1">
      <c r="A269" s="39" t="s">
        <v>23</v>
      </c>
      <c r="B269" s="71">
        <v>40907</v>
      </c>
      <c r="C269" s="72" t="s">
        <v>13</v>
      </c>
      <c r="D269" s="75" t="s">
        <v>513</v>
      </c>
      <c r="E269" s="73">
        <v>-1035</v>
      </c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73">
        <v>-378.28</v>
      </c>
      <c r="AI269" s="66"/>
      <c r="AJ269" s="73">
        <v>-147.99</v>
      </c>
      <c r="AK269" s="66"/>
      <c r="AL269" s="66"/>
      <c r="AM269" s="66"/>
      <c r="AN269" s="73">
        <v>-279.31</v>
      </c>
      <c r="AP269" s="73">
        <v>-229.4204555288776</v>
      </c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7">
        <f t="shared" si="15"/>
        <v>4.5552887740996084E-4</v>
      </c>
    </row>
    <row r="270" spans="1:82" ht="15" customHeight="1" thickTop="1" thickBot="1">
      <c r="A270" s="10"/>
      <c r="B270" s="41"/>
      <c r="C270" s="42" t="s">
        <v>169</v>
      </c>
      <c r="D270" s="93"/>
      <c r="E270" s="97">
        <f t="shared" ref="E270:AJ270" si="16">SUM(E161:E269)</f>
        <v>1522.73</v>
      </c>
      <c r="F270" s="64">
        <f t="shared" si="16"/>
        <v>0</v>
      </c>
      <c r="G270" s="64">
        <f t="shared" si="16"/>
        <v>0</v>
      </c>
      <c r="H270" s="64">
        <f t="shared" si="16"/>
        <v>0</v>
      </c>
      <c r="I270" s="64">
        <f t="shared" si="16"/>
        <v>0</v>
      </c>
      <c r="J270" s="64">
        <f t="shared" si="16"/>
        <v>0</v>
      </c>
      <c r="K270" s="64">
        <f t="shared" si="16"/>
        <v>30</v>
      </c>
      <c r="L270" s="64">
        <f t="shared" si="16"/>
        <v>2077.1999999999998</v>
      </c>
      <c r="M270" s="64">
        <f t="shared" si="16"/>
        <v>38</v>
      </c>
      <c r="N270" s="64">
        <f t="shared" si="16"/>
        <v>404</v>
      </c>
      <c r="O270" s="64">
        <f t="shared" si="16"/>
        <v>1185</v>
      </c>
      <c r="P270" s="64">
        <f t="shared" si="16"/>
        <v>515</v>
      </c>
      <c r="Q270" s="64">
        <f t="shared" si="16"/>
        <v>0</v>
      </c>
      <c r="R270" s="64">
        <f t="shared" si="16"/>
        <v>0</v>
      </c>
      <c r="S270" s="64">
        <f t="shared" si="16"/>
        <v>0</v>
      </c>
      <c r="T270" s="64">
        <f t="shared" si="16"/>
        <v>0</v>
      </c>
      <c r="U270" s="64">
        <f t="shared" si="16"/>
        <v>10.64</v>
      </c>
      <c r="V270" s="64">
        <f t="shared" si="16"/>
        <v>0</v>
      </c>
      <c r="W270" s="64">
        <f t="shared" si="16"/>
        <v>0</v>
      </c>
      <c r="X270" s="64">
        <f t="shared" si="16"/>
        <v>0</v>
      </c>
      <c r="Y270" s="64">
        <f t="shared" si="16"/>
        <v>0</v>
      </c>
      <c r="Z270" s="64">
        <f t="shared" si="16"/>
        <v>0</v>
      </c>
      <c r="AA270" s="64">
        <f t="shared" si="16"/>
        <v>0</v>
      </c>
      <c r="AB270" s="64">
        <f t="shared" si="16"/>
        <v>77</v>
      </c>
      <c r="AC270" s="64">
        <f t="shared" si="16"/>
        <v>0</v>
      </c>
      <c r="AD270" s="64">
        <f t="shared" si="16"/>
        <v>5</v>
      </c>
      <c r="AE270" s="64">
        <f t="shared" si="16"/>
        <v>1222.5</v>
      </c>
      <c r="AF270" s="64">
        <f t="shared" si="16"/>
        <v>0</v>
      </c>
      <c r="AG270" s="64">
        <f t="shared" si="16"/>
        <v>-895.84333333333336</v>
      </c>
      <c r="AH270" s="64">
        <f t="shared" si="16"/>
        <v>-378.28</v>
      </c>
      <c r="AI270" s="64">
        <f t="shared" si="16"/>
        <v>-270.51333333333332</v>
      </c>
      <c r="AJ270" s="64">
        <f t="shared" si="16"/>
        <v>-227.99</v>
      </c>
      <c r="AK270" s="64">
        <f t="shared" ref="AK270:BQ270" si="17">SUM(AK161:AK269)</f>
        <v>0</v>
      </c>
      <c r="AL270" s="64">
        <f t="shared" si="17"/>
        <v>0</v>
      </c>
      <c r="AM270" s="64">
        <f t="shared" si="17"/>
        <v>-671.19333333333338</v>
      </c>
      <c r="AN270" s="64">
        <f t="shared" si="17"/>
        <v>-279.31</v>
      </c>
      <c r="AO270" s="64">
        <f t="shared" si="17"/>
        <v>-519.58000000000004</v>
      </c>
      <c r="AP270" s="64">
        <f t="shared" si="17"/>
        <v>-229.4204555288776</v>
      </c>
      <c r="AQ270" s="64">
        <f t="shared" si="17"/>
        <v>-4.5</v>
      </c>
      <c r="AR270" s="64">
        <f t="shared" si="17"/>
        <v>0</v>
      </c>
      <c r="AS270" s="64">
        <f t="shared" si="17"/>
        <v>0</v>
      </c>
      <c r="AT270" s="64">
        <f t="shared" si="17"/>
        <v>0</v>
      </c>
      <c r="AU270" s="64">
        <f t="shared" si="17"/>
        <v>0</v>
      </c>
      <c r="AV270" s="64">
        <f t="shared" si="17"/>
        <v>-27.25</v>
      </c>
      <c r="AW270" s="64">
        <f t="shared" si="17"/>
        <v>0</v>
      </c>
      <c r="AX270" s="64">
        <f t="shared" si="17"/>
        <v>0</v>
      </c>
      <c r="AY270" s="64">
        <f t="shared" si="17"/>
        <v>0</v>
      </c>
      <c r="AZ270" s="64">
        <f t="shared" si="17"/>
        <v>0</v>
      </c>
      <c r="BA270" s="64">
        <f t="shared" si="17"/>
        <v>0</v>
      </c>
      <c r="BB270" s="64">
        <f t="shared" si="17"/>
        <v>0</v>
      </c>
      <c r="BC270" s="64">
        <f t="shared" si="17"/>
        <v>0</v>
      </c>
      <c r="BD270" s="64">
        <f t="shared" si="17"/>
        <v>0</v>
      </c>
      <c r="BE270" s="64">
        <f t="shared" si="17"/>
        <v>0</v>
      </c>
      <c r="BF270" s="64">
        <f t="shared" si="17"/>
        <v>0</v>
      </c>
      <c r="BG270" s="64">
        <f t="shared" si="17"/>
        <v>0</v>
      </c>
      <c r="BH270" s="64">
        <f t="shared" si="17"/>
        <v>0</v>
      </c>
      <c r="BI270" s="64">
        <f t="shared" si="17"/>
        <v>-165.2</v>
      </c>
      <c r="BJ270" s="64">
        <f t="shared" si="17"/>
        <v>0</v>
      </c>
      <c r="BK270" s="64">
        <f t="shared" si="17"/>
        <v>0</v>
      </c>
      <c r="BL270" s="64"/>
      <c r="BM270" s="64">
        <f t="shared" si="17"/>
        <v>0</v>
      </c>
      <c r="BN270" s="64">
        <f t="shared" si="17"/>
        <v>-31</v>
      </c>
      <c r="BO270" s="64">
        <f t="shared" si="17"/>
        <v>-0.69999999999999984</v>
      </c>
      <c r="BP270" s="64">
        <f t="shared" si="17"/>
        <v>-6.2600000000000016</v>
      </c>
      <c r="BQ270" s="64">
        <f t="shared" si="17"/>
        <v>0</v>
      </c>
      <c r="BR270" s="64">
        <f t="shared" ref="BR270:BX270" si="18">SUM(BR161:BR269)</f>
        <v>0</v>
      </c>
      <c r="BS270" s="64">
        <f t="shared" si="18"/>
        <v>-21.94</v>
      </c>
      <c r="BT270" s="64">
        <f t="shared" si="18"/>
        <v>-162.84</v>
      </c>
      <c r="BU270" s="64">
        <f t="shared" si="18"/>
        <v>-113.79</v>
      </c>
      <c r="BV270" s="64">
        <f t="shared" si="18"/>
        <v>0</v>
      </c>
      <c r="BW270" s="64">
        <f t="shared" si="18"/>
        <v>0</v>
      </c>
      <c r="BX270" s="64">
        <f t="shared" si="18"/>
        <v>-36</v>
      </c>
      <c r="BY270" s="65">
        <f>SUM(F270:AF270)</f>
        <v>5564.34</v>
      </c>
      <c r="BZ270" s="65">
        <f>SUM(AG270:BW270)</f>
        <v>-4005.6104555288775</v>
      </c>
      <c r="CA270" s="64">
        <f>SUM(CA161:CA269)</f>
        <v>2007.85</v>
      </c>
      <c r="CB270" s="64">
        <f>SUM(CB161:CB269)</f>
        <v>-411.90999999999997</v>
      </c>
      <c r="CC270" s="64">
        <f>SUM(CC161:CC269)</f>
        <v>100</v>
      </c>
      <c r="CD270" s="67"/>
    </row>
    <row r="271" spans="1:82" ht="15" customHeight="1" thickTop="1" thickBot="1">
      <c r="A271" s="43" t="s">
        <v>22</v>
      </c>
      <c r="B271" s="71">
        <v>40878</v>
      </c>
      <c r="C271" s="72" t="s">
        <v>275</v>
      </c>
      <c r="D271" s="90"/>
      <c r="E271" s="73">
        <v>5</v>
      </c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73">
        <v>5</v>
      </c>
      <c r="AE271" s="66"/>
      <c r="AF271" s="66"/>
      <c r="AG271" s="66"/>
      <c r="AH271" s="66"/>
      <c r="AI271" s="64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73">
        <v>5</v>
      </c>
      <c r="CC271" s="66"/>
      <c r="CD271" s="67">
        <f t="shared" ref="CD271:CD302" si="19">E271-SUM(F271:BX271)</f>
        <v>0</v>
      </c>
    </row>
    <row r="272" spans="1:82" ht="15" customHeight="1" thickTop="1">
      <c r="A272" s="43" t="s">
        <v>22</v>
      </c>
      <c r="B272" s="71">
        <v>40878</v>
      </c>
      <c r="C272" s="72" t="s">
        <v>331</v>
      </c>
      <c r="D272" s="90"/>
      <c r="E272" s="73">
        <v>635</v>
      </c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80">
        <v>635</v>
      </c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73">
        <v>635</v>
      </c>
      <c r="CC272" s="66"/>
      <c r="CD272" s="67">
        <f t="shared" si="19"/>
        <v>0</v>
      </c>
    </row>
    <row r="273" spans="1:82" ht="15" customHeight="1">
      <c r="A273" s="43" t="s">
        <v>22</v>
      </c>
      <c r="B273" s="71">
        <v>40878</v>
      </c>
      <c r="C273" s="72" t="s">
        <v>320</v>
      </c>
      <c r="D273" s="75" t="s">
        <v>514</v>
      </c>
      <c r="E273" s="73">
        <v>-147.5</v>
      </c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80">
        <v>-147.5</v>
      </c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73">
        <v>-147.5</v>
      </c>
      <c r="CC273" s="66"/>
      <c r="CD273" s="67">
        <f t="shared" si="19"/>
        <v>0</v>
      </c>
    </row>
    <row r="274" spans="1:82" ht="15" customHeight="1">
      <c r="A274" s="43" t="s">
        <v>22</v>
      </c>
      <c r="B274" s="71">
        <v>40878</v>
      </c>
      <c r="C274" s="72" t="s">
        <v>301</v>
      </c>
      <c r="D274" s="90"/>
      <c r="E274" s="73">
        <v>125</v>
      </c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80">
        <v>125</v>
      </c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73">
        <v>125</v>
      </c>
      <c r="CC274" s="66"/>
      <c r="CD274" s="67">
        <f t="shared" si="19"/>
        <v>0</v>
      </c>
    </row>
    <row r="275" spans="1:82" ht="15" customHeight="1">
      <c r="A275" s="43" t="s">
        <v>22</v>
      </c>
      <c r="B275" s="71">
        <v>40879</v>
      </c>
      <c r="C275" s="72" t="s">
        <v>301</v>
      </c>
      <c r="D275" s="90"/>
      <c r="E275" s="73">
        <v>55</v>
      </c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73">
        <v>55</v>
      </c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73">
        <v>55</v>
      </c>
      <c r="CC275" s="66"/>
      <c r="CD275" s="67">
        <f t="shared" si="19"/>
        <v>0</v>
      </c>
    </row>
    <row r="276" spans="1:82" ht="15" customHeight="1">
      <c r="A276" s="43" t="s">
        <v>22</v>
      </c>
      <c r="B276" s="71">
        <v>40879</v>
      </c>
      <c r="C276" s="72" t="s">
        <v>301</v>
      </c>
      <c r="D276" s="90"/>
      <c r="E276" s="73">
        <v>125</v>
      </c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80">
        <v>125</v>
      </c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73">
        <v>125</v>
      </c>
      <c r="CC276" s="66"/>
      <c r="CD276" s="67">
        <f t="shared" si="19"/>
        <v>0</v>
      </c>
    </row>
    <row r="277" spans="1:82" ht="15" customHeight="1">
      <c r="A277" s="43" t="s">
        <v>22</v>
      </c>
      <c r="B277" s="71">
        <v>40879</v>
      </c>
      <c r="C277" s="72" t="s">
        <v>301</v>
      </c>
      <c r="D277" s="90"/>
      <c r="E277" s="73">
        <v>125</v>
      </c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80">
        <v>125</v>
      </c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73">
        <v>125</v>
      </c>
      <c r="CC277" s="66"/>
      <c r="CD277" s="67">
        <f t="shared" si="19"/>
        <v>0</v>
      </c>
    </row>
    <row r="278" spans="1:82" ht="15" customHeight="1">
      <c r="A278" s="43" t="s">
        <v>22</v>
      </c>
      <c r="B278" s="71">
        <v>40879</v>
      </c>
      <c r="C278" s="72" t="s">
        <v>301</v>
      </c>
      <c r="D278" s="90"/>
      <c r="E278" s="73">
        <v>125</v>
      </c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80">
        <v>125</v>
      </c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73">
        <v>125</v>
      </c>
      <c r="CC278" s="66"/>
      <c r="CD278" s="67">
        <f t="shared" si="19"/>
        <v>0</v>
      </c>
    </row>
    <row r="279" spans="1:82" ht="15" customHeight="1">
      <c r="A279" s="43" t="s">
        <v>22</v>
      </c>
      <c r="B279" s="71">
        <v>40882</v>
      </c>
      <c r="C279" s="72" t="s">
        <v>302</v>
      </c>
      <c r="D279" s="90"/>
      <c r="E279" s="73">
        <v>12</v>
      </c>
      <c r="F279" s="66"/>
      <c r="G279" s="66"/>
      <c r="H279" s="66"/>
      <c r="I279" s="66"/>
      <c r="J279" s="66"/>
      <c r="K279" s="66"/>
      <c r="L279" s="66"/>
      <c r="M279" s="66"/>
      <c r="N279" s="73">
        <v>12</v>
      </c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73">
        <v>12</v>
      </c>
      <c r="CC279" s="66"/>
      <c r="CD279" s="67">
        <f t="shared" si="19"/>
        <v>0</v>
      </c>
    </row>
    <row r="280" spans="1:82" ht="15" customHeight="1">
      <c r="A280" s="43" t="s">
        <v>22</v>
      </c>
      <c r="B280" s="71">
        <v>40882</v>
      </c>
      <c r="C280" s="72" t="s">
        <v>515</v>
      </c>
      <c r="D280" s="90" t="s">
        <v>450</v>
      </c>
      <c r="E280" s="80">
        <v>0.54</v>
      </c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80">
        <v>0.54</v>
      </c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80">
        <v>0.54</v>
      </c>
      <c r="CC280" s="66"/>
      <c r="CD280" s="67">
        <f t="shared" si="19"/>
        <v>0</v>
      </c>
    </row>
    <row r="281" spans="1:82" ht="15" customHeight="1">
      <c r="A281" s="43" t="s">
        <v>22</v>
      </c>
      <c r="B281" s="71">
        <v>40882</v>
      </c>
      <c r="C281" s="72" t="s">
        <v>49</v>
      </c>
      <c r="D281" s="90"/>
      <c r="E281" s="80">
        <v>-500</v>
      </c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80">
        <v>-500</v>
      </c>
      <c r="CC281" s="66"/>
      <c r="CD281" s="95">
        <f t="shared" si="19"/>
        <v>-500</v>
      </c>
    </row>
    <row r="282" spans="1:82" ht="15" customHeight="1">
      <c r="A282" s="84" t="s">
        <v>267</v>
      </c>
      <c r="B282" s="71">
        <v>40882</v>
      </c>
      <c r="C282" s="72" t="s">
        <v>49</v>
      </c>
      <c r="D282" s="90"/>
      <c r="E282" s="87">
        <v>-200</v>
      </c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87">
        <v>-200</v>
      </c>
      <c r="CD282" s="95">
        <f t="shared" si="19"/>
        <v>-200</v>
      </c>
    </row>
    <row r="283" spans="1:82" ht="15" customHeight="1">
      <c r="A283" s="43" t="s">
        <v>22</v>
      </c>
      <c r="B283" s="71">
        <v>40883</v>
      </c>
      <c r="C283" s="72" t="s">
        <v>322</v>
      </c>
      <c r="D283" s="75" t="s">
        <v>516</v>
      </c>
      <c r="E283" s="80">
        <v>-9.3000000000000007</v>
      </c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80">
        <v>-9.3000000000000007</v>
      </c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80">
        <v>-9.3000000000000007</v>
      </c>
      <c r="CC283" s="66"/>
      <c r="CD283" s="67">
        <f t="shared" si="19"/>
        <v>0</v>
      </c>
    </row>
    <row r="284" spans="1:82" ht="15" customHeight="1">
      <c r="A284" s="43" t="s">
        <v>22</v>
      </c>
      <c r="B284" s="71">
        <v>40883</v>
      </c>
      <c r="C284" s="72" t="s">
        <v>323</v>
      </c>
      <c r="D284" s="75" t="s">
        <v>517</v>
      </c>
      <c r="E284" s="80">
        <v>-4.8</v>
      </c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80">
        <v>-4.8</v>
      </c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80">
        <v>-4.8</v>
      </c>
      <c r="CC284" s="66"/>
      <c r="CD284" s="67">
        <f t="shared" si="19"/>
        <v>0</v>
      </c>
    </row>
    <row r="285" spans="1:82" ht="15" customHeight="1">
      <c r="A285" s="43" t="s">
        <v>22</v>
      </c>
      <c r="B285" s="71">
        <v>40884</v>
      </c>
      <c r="C285" s="72" t="s">
        <v>301</v>
      </c>
      <c r="D285" s="90"/>
      <c r="E285" s="80">
        <v>107.5</v>
      </c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80">
        <v>107.5</v>
      </c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80">
        <v>107.5</v>
      </c>
      <c r="CC285" s="66"/>
      <c r="CD285" s="67">
        <f t="shared" si="19"/>
        <v>0</v>
      </c>
    </row>
    <row r="286" spans="1:82" ht="15" customHeight="1">
      <c r="A286" s="43" t="s">
        <v>22</v>
      </c>
      <c r="B286" s="71">
        <v>40884</v>
      </c>
      <c r="C286" s="72" t="s">
        <v>301</v>
      </c>
      <c r="D286" s="90"/>
      <c r="E286" s="80">
        <v>25</v>
      </c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80">
        <v>25</v>
      </c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80">
        <v>25</v>
      </c>
      <c r="CC286" s="66"/>
      <c r="CD286" s="67">
        <f t="shared" si="19"/>
        <v>0</v>
      </c>
    </row>
    <row r="287" spans="1:82" ht="15" customHeight="1">
      <c r="A287" s="43" t="s">
        <v>22</v>
      </c>
      <c r="B287" s="71">
        <v>40884</v>
      </c>
      <c r="C287" s="72" t="s">
        <v>301</v>
      </c>
      <c r="D287" s="90"/>
      <c r="E287" s="80">
        <v>22.5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80">
        <v>22.5</v>
      </c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80">
        <v>22.5</v>
      </c>
      <c r="CC287" s="66"/>
      <c r="CD287" s="67">
        <f t="shared" si="19"/>
        <v>0</v>
      </c>
    </row>
    <row r="288" spans="1:82" ht="15" customHeight="1">
      <c r="A288" s="43" t="s">
        <v>22</v>
      </c>
      <c r="B288" s="71">
        <v>40884</v>
      </c>
      <c r="C288" s="72" t="s">
        <v>324</v>
      </c>
      <c r="D288" s="75" t="s">
        <v>518</v>
      </c>
      <c r="E288" s="80">
        <v>-11.3</v>
      </c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80">
        <v>-11.3</v>
      </c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80">
        <v>-11.3</v>
      </c>
      <c r="CC288" s="66"/>
      <c r="CD288" s="67">
        <f t="shared" si="19"/>
        <v>0</v>
      </c>
    </row>
    <row r="289" spans="1:82" ht="15" customHeight="1">
      <c r="A289" s="43" t="s">
        <v>22</v>
      </c>
      <c r="B289" s="71">
        <v>40884</v>
      </c>
      <c r="C289" s="72" t="s">
        <v>325</v>
      </c>
      <c r="D289" s="90"/>
      <c r="E289" s="80">
        <v>30</v>
      </c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80">
        <v>30</v>
      </c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80">
        <v>30</v>
      </c>
      <c r="CC289" s="66"/>
      <c r="CD289" s="67">
        <f t="shared" si="19"/>
        <v>0</v>
      </c>
    </row>
    <row r="290" spans="1:82" ht="15" customHeight="1">
      <c r="A290" s="39" t="s">
        <v>23</v>
      </c>
      <c r="B290" s="71">
        <v>40886</v>
      </c>
      <c r="C290" s="72" t="s">
        <v>519</v>
      </c>
      <c r="D290" s="75" t="s">
        <v>520</v>
      </c>
      <c r="E290" s="80">
        <v>-2570.7600000000002</v>
      </c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73">
        <v>-2570.7600000000002</v>
      </c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7">
        <f t="shared" si="19"/>
        <v>0</v>
      </c>
    </row>
    <row r="291" spans="1:82" ht="15" customHeight="1">
      <c r="A291" s="39" t="s">
        <v>23</v>
      </c>
      <c r="B291" s="71">
        <v>40886</v>
      </c>
      <c r="C291" s="72" t="s">
        <v>17</v>
      </c>
      <c r="D291" s="90" t="s">
        <v>421</v>
      </c>
      <c r="E291" s="80">
        <v>-1.5</v>
      </c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73">
        <v>-1.5</v>
      </c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7">
        <f t="shared" si="19"/>
        <v>0</v>
      </c>
    </row>
    <row r="292" spans="1:82" ht="15" customHeight="1">
      <c r="A292" s="39" t="s">
        <v>23</v>
      </c>
      <c r="B292" s="71">
        <v>40886</v>
      </c>
      <c r="C292" s="72" t="s">
        <v>423</v>
      </c>
      <c r="D292" s="75" t="s">
        <v>521</v>
      </c>
      <c r="E292" s="80">
        <v>-162.84</v>
      </c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73">
        <v>-162.84</v>
      </c>
      <c r="BU292" s="66"/>
      <c r="BV292" s="66"/>
      <c r="BW292" s="66"/>
      <c r="BX292" s="66"/>
      <c r="BY292" s="66"/>
      <c r="BZ292" s="66"/>
      <c r="CA292" s="66"/>
      <c r="CB292" s="66"/>
      <c r="CC292" s="66"/>
      <c r="CD292" s="67">
        <f t="shared" si="19"/>
        <v>0</v>
      </c>
    </row>
    <row r="293" spans="1:82" ht="15" customHeight="1">
      <c r="A293" s="39" t="s">
        <v>23</v>
      </c>
      <c r="B293" s="71">
        <v>40886</v>
      </c>
      <c r="C293" s="72" t="s">
        <v>17</v>
      </c>
      <c r="D293" s="90" t="s">
        <v>421</v>
      </c>
      <c r="E293" s="80">
        <v>-1</v>
      </c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80">
        <v>-1</v>
      </c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7">
        <f t="shared" si="19"/>
        <v>0</v>
      </c>
    </row>
    <row r="294" spans="1:82" ht="15" customHeight="1">
      <c r="A294" s="39" t="s">
        <v>23</v>
      </c>
      <c r="B294" s="71">
        <v>40921</v>
      </c>
      <c r="C294" s="72" t="s">
        <v>522</v>
      </c>
      <c r="D294" s="90" t="s">
        <v>421</v>
      </c>
      <c r="E294" s="80">
        <v>1</v>
      </c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80">
        <v>1</v>
      </c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7">
        <f t="shared" si="19"/>
        <v>0</v>
      </c>
    </row>
    <row r="295" spans="1:82" ht="15" customHeight="1">
      <c r="A295" s="39" t="s">
        <v>23</v>
      </c>
      <c r="B295" s="71">
        <v>40886</v>
      </c>
      <c r="C295" s="72" t="s">
        <v>523</v>
      </c>
      <c r="D295" s="75"/>
      <c r="E295" s="73">
        <v>3834</v>
      </c>
      <c r="F295" s="66"/>
      <c r="G295" s="66"/>
      <c r="H295" s="66"/>
      <c r="I295" s="66"/>
      <c r="J295" s="66"/>
      <c r="K295" s="66"/>
      <c r="L295" s="73">
        <v>1872</v>
      </c>
      <c r="M295" s="66"/>
      <c r="N295" s="73">
        <v>362</v>
      </c>
      <c r="O295" s="73">
        <v>1140</v>
      </c>
      <c r="P295" s="73">
        <v>460</v>
      </c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7">
        <f t="shared" si="19"/>
        <v>0</v>
      </c>
    </row>
    <row r="296" spans="1:82" ht="15" customHeight="1">
      <c r="A296" s="39" t="s">
        <v>23</v>
      </c>
      <c r="B296" s="71">
        <v>40886</v>
      </c>
      <c r="C296" s="72" t="s">
        <v>17</v>
      </c>
      <c r="D296" s="75" t="s">
        <v>421</v>
      </c>
      <c r="E296" s="73">
        <v>-25.5</v>
      </c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73">
        <v>-25.5</v>
      </c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7">
        <f t="shared" si="19"/>
        <v>0</v>
      </c>
    </row>
    <row r="297" spans="1:82" ht="15" customHeight="1">
      <c r="A297" s="39" t="s">
        <v>23</v>
      </c>
      <c r="B297" s="71">
        <v>40886</v>
      </c>
      <c r="C297" s="72" t="s">
        <v>21</v>
      </c>
      <c r="D297" s="75" t="s">
        <v>421</v>
      </c>
      <c r="E297" s="73">
        <v>-4.59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73">
        <v>-4.59</v>
      </c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7">
        <f t="shared" si="19"/>
        <v>0</v>
      </c>
    </row>
    <row r="298" spans="1:82" ht="15" customHeight="1">
      <c r="A298" s="39" t="s">
        <v>23</v>
      </c>
      <c r="B298" s="71">
        <v>40886</v>
      </c>
      <c r="C298" s="72" t="s">
        <v>524</v>
      </c>
      <c r="D298" s="75"/>
      <c r="E298" s="73">
        <v>697.2</v>
      </c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73">
        <v>697.2</v>
      </c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73">
        <v>697.2</v>
      </c>
      <c r="CB298" s="66"/>
      <c r="CC298" s="66"/>
      <c r="CD298" s="67">
        <f t="shared" si="19"/>
        <v>0</v>
      </c>
    </row>
    <row r="299" spans="1:82" ht="15" customHeight="1">
      <c r="A299" s="39" t="s">
        <v>23</v>
      </c>
      <c r="B299" s="71">
        <v>40886</v>
      </c>
      <c r="C299" s="72" t="s">
        <v>525</v>
      </c>
      <c r="D299" s="75" t="s">
        <v>516</v>
      </c>
      <c r="E299" s="73">
        <v>118.45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73">
        <v>134.05000000000001</v>
      </c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80">
        <v>-15.6</v>
      </c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73">
        <v>118.45</v>
      </c>
      <c r="CB299" s="66"/>
      <c r="CC299" s="66"/>
      <c r="CD299" s="67">
        <f t="shared" si="19"/>
        <v>0</v>
      </c>
    </row>
    <row r="300" spans="1:82" ht="15" customHeight="1">
      <c r="A300" s="39" t="s">
        <v>23</v>
      </c>
      <c r="B300" s="71">
        <v>40886</v>
      </c>
      <c r="C300" s="72" t="s">
        <v>422</v>
      </c>
      <c r="D300" s="75"/>
      <c r="E300" s="73">
        <v>500</v>
      </c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73">
        <v>500</v>
      </c>
      <c r="CB300" s="66"/>
      <c r="CC300" s="66"/>
      <c r="CD300" s="95">
        <f t="shared" si="19"/>
        <v>500</v>
      </c>
    </row>
    <row r="301" spans="1:82" ht="15" customHeight="1">
      <c r="A301" s="39" t="s">
        <v>23</v>
      </c>
      <c r="B301" s="71">
        <v>40886</v>
      </c>
      <c r="C301" s="72" t="s">
        <v>658</v>
      </c>
      <c r="D301" s="75"/>
      <c r="E301" s="73">
        <v>200</v>
      </c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73">
        <v>200</v>
      </c>
      <c r="CB301" s="66"/>
      <c r="CC301" s="66"/>
      <c r="CD301" s="95">
        <f t="shared" si="19"/>
        <v>200</v>
      </c>
    </row>
    <row r="302" spans="1:82" ht="15" customHeight="1">
      <c r="A302" s="43" t="s">
        <v>22</v>
      </c>
      <c r="B302" s="71">
        <v>40888</v>
      </c>
      <c r="C302" s="72" t="s">
        <v>326</v>
      </c>
      <c r="D302" s="75"/>
      <c r="E302" s="80">
        <v>5.64</v>
      </c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80">
        <v>5.64</v>
      </c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80">
        <v>5.64</v>
      </c>
      <c r="CC302" s="66"/>
      <c r="CD302" s="67">
        <f t="shared" si="19"/>
        <v>0</v>
      </c>
    </row>
    <row r="303" spans="1:82" ht="15" customHeight="1">
      <c r="A303" s="43" t="s">
        <v>22</v>
      </c>
      <c r="B303" s="71">
        <v>40888</v>
      </c>
      <c r="C303" s="72" t="s">
        <v>327</v>
      </c>
      <c r="D303" s="75"/>
      <c r="E303" s="80">
        <v>9</v>
      </c>
      <c r="F303" s="66"/>
      <c r="G303" s="66"/>
      <c r="H303" s="66"/>
      <c r="I303" s="66"/>
      <c r="J303" s="66"/>
      <c r="K303" s="66"/>
      <c r="L303" s="66"/>
      <c r="M303" s="66"/>
      <c r="N303" s="80">
        <v>9</v>
      </c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80">
        <v>9</v>
      </c>
      <c r="CC303" s="66"/>
      <c r="CD303" s="67">
        <f t="shared" ref="CD303:CD334" si="20">E303-SUM(F303:BX303)</f>
        <v>0</v>
      </c>
    </row>
    <row r="304" spans="1:82" ht="15" customHeight="1">
      <c r="A304" s="43" t="s">
        <v>22</v>
      </c>
      <c r="B304" s="71">
        <v>40888</v>
      </c>
      <c r="C304" s="72" t="s">
        <v>328</v>
      </c>
      <c r="D304" s="75" t="s">
        <v>526</v>
      </c>
      <c r="E304" s="80">
        <v>-400</v>
      </c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80">
        <v>-400</v>
      </c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80">
        <v>-400</v>
      </c>
      <c r="CC304" s="66"/>
      <c r="CD304" s="67">
        <f t="shared" si="20"/>
        <v>0</v>
      </c>
    </row>
    <row r="305" spans="1:82" ht="15" customHeight="1">
      <c r="A305" s="39" t="s">
        <v>23</v>
      </c>
      <c r="B305" s="71">
        <v>40889</v>
      </c>
      <c r="C305" s="72" t="s">
        <v>7</v>
      </c>
      <c r="D305" s="75" t="s">
        <v>527</v>
      </c>
      <c r="E305" s="73">
        <v>-17.43</v>
      </c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73">
        <v>-17.43</v>
      </c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7">
        <f t="shared" si="20"/>
        <v>0</v>
      </c>
    </row>
    <row r="306" spans="1:82" ht="15" customHeight="1">
      <c r="A306" s="43" t="s">
        <v>22</v>
      </c>
      <c r="B306" s="71">
        <v>40889</v>
      </c>
      <c r="C306" s="72" t="s">
        <v>301</v>
      </c>
      <c r="D306" s="90"/>
      <c r="E306" s="80">
        <v>2.5</v>
      </c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80">
        <v>2.5</v>
      </c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80">
        <v>2.5</v>
      </c>
      <c r="CC306" s="66"/>
      <c r="CD306" s="67">
        <f t="shared" si="20"/>
        <v>0</v>
      </c>
    </row>
    <row r="307" spans="1:82" ht="15" customHeight="1">
      <c r="A307" s="43" t="s">
        <v>22</v>
      </c>
      <c r="B307" s="71">
        <v>40889</v>
      </c>
      <c r="C307" s="72" t="s">
        <v>301</v>
      </c>
      <c r="D307" s="90"/>
      <c r="E307" s="80">
        <v>50</v>
      </c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80">
        <v>50</v>
      </c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80">
        <v>50</v>
      </c>
      <c r="CC307" s="66"/>
      <c r="CD307" s="67">
        <f t="shared" si="20"/>
        <v>0</v>
      </c>
    </row>
    <row r="308" spans="1:82" ht="15" customHeight="1">
      <c r="A308" s="43" t="s">
        <v>22</v>
      </c>
      <c r="B308" s="71">
        <v>40889</v>
      </c>
      <c r="C308" s="72" t="s">
        <v>301</v>
      </c>
      <c r="D308" s="90"/>
      <c r="E308" s="80">
        <v>125</v>
      </c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80">
        <v>125</v>
      </c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80">
        <v>125</v>
      </c>
      <c r="CC308" s="66"/>
      <c r="CD308" s="67">
        <f t="shared" si="20"/>
        <v>0</v>
      </c>
    </row>
    <row r="309" spans="1:82" ht="15" customHeight="1">
      <c r="A309" s="43" t="s">
        <v>22</v>
      </c>
      <c r="B309" s="71">
        <v>40889</v>
      </c>
      <c r="C309" s="72" t="s">
        <v>329</v>
      </c>
      <c r="D309" s="90"/>
      <c r="E309" s="80">
        <v>5</v>
      </c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80">
        <v>5</v>
      </c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80">
        <v>5</v>
      </c>
      <c r="CC309" s="66"/>
      <c r="CD309" s="67">
        <f t="shared" si="20"/>
        <v>0</v>
      </c>
    </row>
    <row r="310" spans="1:82" ht="15" customHeight="1">
      <c r="A310" s="43" t="s">
        <v>22</v>
      </c>
      <c r="B310" s="71">
        <v>40889</v>
      </c>
      <c r="C310" s="72" t="s">
        <v>301</v>
      </c>
      <c r="D310" s="90"/>
      <c r="E310" s="80">
        <v>125</v>
      </c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80">
        <v>125</v>
      </c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80">
        <v>125</v>
      </c>
      <c r="CC310" s="66"/>
      <c r="CD310" s="67">
        <f t="shared" si="20"/>
        <v>0</v>
      </c>
    </row>
    <row r="311" spans="1:82" ht="15" customHeight="1">
      <c r="A311" s="43" t="s">
        <v>22</v>
      </c>
      <c r="B311" s="71">
        <v>40889</v>
      </c>
      <c r="C311" s="72" t="s">
        <v>301</v>
      </c>
      <c r="D311" s="90"/>
      <c r="E311" s="80">
        <v>20</v>
      </c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80">
        <v>20</v>
      </c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80">
        <v>20</v>
      </c>
      <c r="CC311" s="66"/>
      <c r="CD311" s="67">
        <f t="shared" si="20"/>
        <v>0</v>
      </c>
    </row>
    <row r="312" spans="1:82" ht="15" customHeight="1">
      <c r="A312" s="43" t="s">
        <v>22</v>
      </c>
      <c r="B312" s="71">
        <v>40889</v>
      </c>
      <c r="C312" s="72" t="s">
        <v>330</v>
      </c>
      <c r="D312" s="75" t="s">
        <v>528</v>
      </c>
      <c r="E312" s="80">
        <v>-5</v>
      </c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80">
        <v>-5</v>
      </c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80">
        <v>-5</v>
      </c>
      <c r="CC312" s="66"/>
      <c r="CD312" s="67">
        <f t="shared" si="20"/>
        <v>0</v>
      </c>
    </row>
    <row r="313" spans="1:82" ht="15" customHeight="1">
      <c r="A313" s="43" t="s">
        <v>22</v>
      </c>
      <c r="B313" s="71">
        <v>40889</v>
      </c>
      <c r="C313" s="72" t="s">
        <v>301</v>
      </c>
      <c r="D313" s="75"/>
      <c r="E313" s="80">
        <v>125</v>
      </c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80">
        <v>125</v>
      </c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80">
        <v>125</v>
      </c>
      <c r="CC313" s="66"/>
      <c r="CD313" s="67">
        <f t="shared" si="20"/>
        <v>0</v>
      </c>
    </row>
    <row r="314" spans="1:82" ht="15" customHeight="1">
      <c r="A314" s="39" t="s">
        <v>23</v>
      </c>
      <c r="B314" s="71">
        <v>40890</v>
      </c>
      <c r="C314" s="72" t="s">
        <v>529</v>
      </c>
      <c r="D314" s="90" t="s">
        <v>449</v>
      </c>
      <c r="E314" s="73">
        <v>-36</v>
      </c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73">
        <v>-36</v>
      </c>
      <c r="BY314" s="66"/>
      <c r="BZ314" s="66"/>
      <c r="CA314" s="66"/>
      <c r="CB314" s="66"/>
      <c r="CC314" s="66"/>
      <c r="CD314" s="67">
        <f t="shared" si="20"/>
        <v>0</v>
      </c>
    </row>
    <row r="315" spans="1:82" ht="15" customHeight="1">
      <c r="A315" s="39" t="s">
        <v>23</v>
      </c>
      <c r="B315" s="71">
        <v>40890</v>
      </c>
      <c r="C315" s="72" t="s">
        <v>18</v>
      </c>
      <c r="D315" s="75" t="s">
        <v>450</v>
      </c>
      <c r="E315" s="73">
        <v>-4</v>
      </c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73">
        <v>-4</v>
      </c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7">
        <f t="shared" si="20"/>
        <v>0</v>
      </c>
    </row>
    <row r="316" spans="1:82" ht="15" customHeight="1">
      <c r="A316" s="39" t="s">
        <v>23</v>
      </c>
      <c r="B316" s="71">
        <v>40890</v>
      </c>
      <c r="C316" s="72" t="s">
        <v>451</v>
      </c>
      <c r="D316" s="75" t="s">
        <v>450</v>
      </c>
      <c r="E316" s="73">
        <v>-0.85</v>
      </c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73">
        <v>-0.85</v>
      </c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7">
        <f t="shared" si="20"/>
        <v>0</v>
      </c>
    </row>
    <row r="317" spans="1:82" ht="15" customHeight="1">
      <c r="A317" s="39" t="s">
        <v>23</v>
      </c>
      <c r="B317" s="71">
        <v>40890</v>
      </c>
      <c r="C317" s="72" t="s">
        <v>1</v>
      </c>
      <c r="D317" s="75" t="s">
        <v>450</v>
      </c>
      <c r="E317" s="73">
        <v>-0.7</v>
      </c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O317" s="73">
        <v>-0.7</v>
      </c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7">
        <f t="shared" si="20"/>
        <v>0</v>
      </c>
    </row>
    <row r="318" spans="1:82" ht="15" customHeight="1">
      <c r="A318" s="39" t="s">
        <v>23</v>
      </c>
      <c r="B318" s="71">
        <v>40813</v>
      </c>
      <c r="C318" s="96" t="s">
        <v>530</v>
      </c>
      <c r="D318" s="90"/>
      <c r="E318" s="73">
        <v>18</v>
      </c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P318" s="66"/>
      <c r="BQ318" s="66"/>
      <c r="BR318" s="66"/>
      <c r="BS318" s="66"/>
      <c r="BT318" s="66"/>
      <c r="BU318" s="67"/>
      <c r="BX318" s="73">
        <v>18</v>
      </c>
      <c r="CD318" s="67">
        <f t="shared" si="20"/>
        <v>0</v>
      </c>
    </row>
    <row r="319" spans="1:82" ht="15" customHeight="1">
      <c r="A319" s="39" t="s">
        <v>23</v>
      </c>
      <c r="B319" s="71">
        <v>40889</v>
      </c>
      <c r="C319" s="72" t="s">
        <v>531</v>
      </c>
      <c r="D319" s="75"/>
      <c r="E319" s="73">
        <v>1182.77</v>
      </c>
      <c r="F319" s="66"/>
      <c r="G319" s="66"/>
      <c r="H319" s="66"/>
      <c r="I319" s="66"/>
      <c r="J319" s="66"/>
      <c r="K319" s="73">
        <v>30</v>
      </c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73">
        <v>1152.77</v>
      </c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73">
        <v>1182.77</v>
      </c>
      <c r="CB319" s="66"/>
      <c r="CC319" s="66"/>
      <c r="CD319" s="67">
        <f t="shared" si="20"/>
        <v>0</v>
      </c>
    </row>
    <row r="320" spans="1:82" ht="15" customHeight="1">
      <c r="A320" s="39" t="s">
        <v>23</v>
      </c>
      <c r="B320" s="71">
        <v>40890</v>
      </c>
      <c r="C320" s="72" t="s">
        <v>180</v>
      </c>
      <c r="D320" s="75" t="s">
        <v>421</v>
      </c>
      <c r="E320" s="73">
        <v>-0.35</v>
      </c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73">
        <v>-0.35</v>
      </c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7">
        <f t="shared" si="20"/>
        <v>0</v>
      </c>
    </row>
    <row r="321" spans="1:82" ht="15" customHeight="1">
      <c r="A321" s="39" t="s">
        <v>23</v>
      </c>
      <c r="B321" s="71">
        <v>40890</v>
      </c>
      <c r="C321" s="72" t="s">
        <v>532</v>
      </c>
      <c r="D321" s="75" t="s">
        <v>421</v>
      </c>
      <c r="E321" s="73">
        <v>-3.55</v>
      </c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73">
        <v>-3.55</v>
      </c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7">
        <f t="shared" si="20"/>
        <v>0</v>
      </c>
    </row>
    <row r="322" spans="1:82" ht="15" customHeight="1">
      <c r="A322" s="43" t="s">
        <v>22</v>
      </c>
      <c r="B322" s="71">
        <v>40890</v>
      </c>
      <c r="C322" s="72" t="s">
        <v>331</v>
      </c>
      <c r="D322" s="75"/>
      <c r="E322" s="80">
        <v>8.5</v>
      </c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80">
        <v>8.5</v>
      </c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80">
        <v>8.5</v>
      </c>
      <c r="CC322" s="66"/>
      <c r="CD322" s="67">
        <f t="shared" si="20"/>
        <v>0</v>
      </c>
    </row>
    <row r="323" spans="1:82" ht="15" customHeight="1">
      <c r="A323" s="43" t="s">
        <v>22</v>
      </c>
      <c r="B323" s="71">
        <v>40890</v>
      </c>
      <c r="C323" s="72" t="s">
        <v>331</v>
      </c>
      <c r="D323" s="75"/>
      <c r="E323" s="80">
        <v>20.2</v>
      </c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80">
        <v>20.2</v>
      </c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80">
        <v>20.2</v>
      </c>
      <c r="CC323" s="66"/>
      <c r="CD323" s="67">
        <f t="shared" si="20"/>
        <v>0</v>
      </c>
    </row>
    <row r="324" spans="1:82" ht="15" customHeight="1">
      <c r="A324" s="43" t="s">
        <v>22</v>
      </c>
      <c r="B324" s="71">
        <v>40890</v>
      </c>
      <c r="C324" s="72" t="s">
        <v>329</v>
      </c>
      <c r="D324" s="75"/>
      <c r="E324" s="80">
        <v>5</v>
      </c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80">
        <v>5</v>
      </c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80">
        <v>5</v>
      </c>
      <c r="CC324" s="66"/>
      <c r="CD324" s="67">
        <f t="shared" si="20"/>
        <v>0</v>
      </c>
    </row>
    <row r="325" spans="1:82" ht="15" customHeight="1">
      <c r="A325" s="39" t="s">
        <v>23</v>
      </c>
      <c r="B325" s="71">
        <v>40891</v>
      </c>
      <c r="C325" s="72" t="s">
        <v>501</v>
      </c>
      <c r="D325" s="90" t="s">
        <v>449</v>
      </c>
      <c r="E325" s="73">
        <v>-18</v>
      </c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73">
        <v>-18</v>
      </c>
      <c r="BY325" s="66"/>
      <c r="BZ325" s="66"/>
      <c r="CA325" s="66"/>
      <c r="CB325" s="66"/>
      <c r="CC325" s="66"/>
      <c r="CD325" s="67">
        <f t="shared" si="20"/>
        <v>0</v>
      </c>
    </row>
    <row r="326" spans="1:82" ht="15" customHeight="1">
      <c r="A326" s="39" t="s">
        <v>23</v>
      </c>
      <c r="B326" s="71">
        <v>40891</v>
      </c>
      <c r="C326" s="72" t="s">
        <v>18</v>
      </c>
      <c r="D326" s="75" t="s">
        <v>450</v>
      </c>
      <c r="E326" s="73">
        <v>-2</v>
      </c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73">
        <v>-2</v>
      </c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7">
        <f t="shared" si="20"/>
        <v>0</v>
      </c>
    </row>
    <row r="327" spans="1:82" ht="15" customHeight="1">
      <c r="A327" s="39" t="s">
        <v>23</v>
      </c>
      <c r="B327" s="71">
        <v>40891</v>
      </c>
      <c r="C327" s="72" t="s">
        <v>451</v>
      </c>
      <c r="D327" s="75" t="s">
        <v>450</v>
      </c>
      <c r="E327" s="73">
        <v>-0.42</v>
      </c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73">
        <v>-0.42</v>
      </c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7">
        <f t="shared" si="20"/>
        <v>0</v>
      </c>
    </row>
    <row r="328" spans="1:82" ht="15" customHeight="1">
      <c r="A328" s="39" t="s">
        <v>23</v>
      </c>
      <c r="B328" s="71">
        <v>40891</v>
      </c>
      <c r="C328" s="72" t="s">
        <v>1</v>
      </c>
      <c r="D328" s="75" t="s">
        <v>450</v>
      </c>
      <c r="E328" s="73">
        <v>-0.35</v>
      </c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73">
        <v>-0.35</v>
      </c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7">
        <f t="shared" si="20"/>
        <v>0</v>
      </c>
    </row>
    <row r="329" spans="1:82" ht="15" customHeight="1">
      <c r="A329" s="43" t="s">
        <v>22</v>
      </c>
      <c r="B329" s="71">
        <v>40891</v>
      </c>
      <c r="C329" s="72" t="s">
        <v>332</v>
      </c>
      <c r="D329" s="108" t="s">
        <v>85</v>
      </c>
      <c r="E329" s="80">
        <v>-7.5</v>
      </c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80">
        <v>-7.5</v>
      </c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80">
        <v>-7.5</v>
      </c>
      <c r="CC329" s="66"/>
      <c r="CD329" s="67">
        <f t="shared" si="20"/>
        <v>0</v>
      </c>
    </row>
    <row r="330" spans="1:82" ht="15" customHeight="1">
      <c r="A330" s="43" t="s">
        <v>22</v>
      </c>
      <c r="B330" s="71">
        <v>40891</v>
      </c>
      <c r="C330" s="72" t="s">
        <v>301</v>
      </c>
      <c r="D330" s="75"/>
      <c r="E330" s="80">
        <v>10</v>
      </c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80">
        <v>10</v>
      </c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80">
        <v>10</v>
      </c>
      <c r="CC330" s="66"/>
      <c r="CD330" s="67">
        <f t="shared" si="20"/>
        <v>0</v>
      </c>
    </row>
    <row r="331" spans="1:82" ht="15" customHeight="1">
      <c r="A331" s="43" t="s">
        <v>22</v>
      </c>
      <c r="B331" s="71">
        <v>40891</v>
      </c>
      <c r="C331" s="72" t="s">
        <v>301</v>
      </c>
      <c r="D331" s="75"/>
      <c r="E331" s="80">
        <v>125</v>
      </c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80">
        <v>125</v>
      </c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80">
        <v>125</v>
      </c>
      <c r="CC331" s="66"/>
      <c r="CD331" s="67">
        <f t="shared" si="20"/>
        <v>0</v>
      </c>
    </row>
    <row r="332" spans="1:82" ht="15" customHeight="1">
      <c r="A332" s="43" t="s">
        <v>22</v>
      </c>
      <c r="B332" s="71">
        <v>40891</v>
      </c>
      <c r="C332" s="72" t="s">
        <v>328</v>
      </c>
      <c r="D332" s="75" t="s">
        <v>526</v>
      </c>
      <c r="E332" s="80">
        <v>-550</v>
      </c>
      <c r="F332" s="66"/>
      <c r="G332" s="66"/>
      <c r="H332" s="66"/>
      <c r="I332" s="66"/>
      <c r="J332" s="66"/>
      <c r="K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80">
        <v>-550</v>
      </c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80">
        <v>-550</v>
      </c>
      <c r="CC332" s="66"/>
      <c r="CD332" s="67">
        <f t="shared" si="20"/>
        <v>0</v>
      </c>
    </row>
    <row r="333" spans="1:82" ht="15" customHeight="1">
      <c r="A333" s="39" t="s">
        <v>23</v>
      </c>
      <c r="B333" s="71">
        <v>40892</v>
      </c>
      <c r="C333" s="72" t="s">
        <v>533</v>
      </c>
      <c r="D333" s="75" t="s">
        <v>534</v>
      </c>
      <c r="E333" s="73">
        <v>-63.77</v>
      </c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73">
        <v>-63.77</v>
      </c>
      <c r="BL333" s="73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7">
        <f t="shared" si="20"/>
        <v>0</v>
      </c>
    </row>
    <row r="334" spans="1:82" ht="15" customHeight="1">
      <c r="A334" s="39" t="s">
        <v>23</v>
      </c>
      <c r="B334" s="71">
        <v>40892</v>
      </c>
      <c r="C334" s="72" t="s">
        <v>17</v>
      </c>
      <c r="D334" s="75" t="s">
        <v>421</v>
      </c>
      <c r="E334" s="73">
        <v>-1</v>
      </c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73">
        <v>-1</v>
      </c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7">
        <f t="shared" si="20"/>
        <v>0</v>
      </c>
    </row>
    <row r="335" spans="1:82" ht="15" customHeight="1">
      <c r="A335" s="39" t="s">
        <v>23</v>
      </c>
      <c r="B335" s="71">
        <v>40892</v>
      </c>
      <c r="C335" s="72" t="s">
        <v>758</v>
      </c>
      <c r="D335" s="90" t="s">
        <v>450</v>
      </c>
      <c r="E335" s="73">
        <v>38.799999999999997</v>
      </c>
      <c r="F335" s="66"/>
      <c r="G335" s="66"/>
      <c r="H335" s="66"/>
      <c r="I335" s="66"/>
      <c r="J335" s="66"/>
      <c r="K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73">
        <v>2</v>
      </c>
      <c r="BO335" s="73">
        <v>0.35</v>
      </c>
      <c r="BP335" s="73">
        <v>0.42</v>
      </c>
      <c r="BQ335" s="66"/>
      <c r="BR335" s="66"/>
      <c r="BS335" s="66"/>
      <c r="BT335" s="66"/>
      <c r="BU335" s="66"/>
      <c r="BV335" s="66"/>
      <c r="BW335" s="66"/>
      <c r="BX335" s="73">
        <v>36</v>
      </c>
      <c r="BY335" s="66"/>
      <c r="BZ335" s="66"/>
      <c r="CA335" s="66"/>
      <c r="CB335" s="66"/>
      <c r="CC335" s="66"/>
      <c r="CD335" s="95">
        <f t="shared" ref="CD335:CD366" si="21">E335-SUM(F335:BX335)</f>
        <v>2.9999999999994031E-2</v>
      </c>
    </row>
    <row r="336" spans="1:82" ht="15" customHeight="1">
      <c r="A336" s="39" t="s">
        <v>23</v>
      </c>
      <c r="B336" s="71">
        <v>40892</v>
      </c>
      <c r="C336" s="72" t="s">
        <v>328</v>
      </c>
      <c r="D336" s="75" t="s">
        <v>526</v>
      </c>
      <c r="E336" s="73">
        <v>-1050</v>
      </c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73">
        <v>-1050</v>
      </c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73">
        <v>-1050</v>
      </c>
      <c r="CB336" s="66"/>
      <c r="CC336" s="66"/>
      <c r="CD336" s="67">
        <f t="shared" si="21"/>
        <v>0</v>
      </c>
    </row>
    <row r="337" spans="1:82" ht="15" customHeight="1">
      <c r="A337" s="43" t="s">
        <v>22</v>
      </c>
      <c r="B337" s="71">
        <v>40892</v>
      </c>
      <c r="C337" s="72" t="s">
        <v>331</v>
      </c>
      <c r="D337" s="75"/>
      <c r="E337" s="80">
        <v>27</v>
      </c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80">
        <v>27</v>
      </c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80">
        <v>27</v>
      </c>
      <c r="CC337" s="66"/>
      <c r="CD337" s="67">
        <f t="shared" si="21"/>
        <v>0</v>
      </c>
    </row>
    <row r="338" spans="1:82" ht="15" customHeight="1">
      <c r="A338" s="43" t="s">
        <v>22</v>
      </c>
      <c r="B338" s="71">
        <v>40892</v>
      </c>
      <c r="C338" s="72" t="s">
        <v>301</v>
      </c>
      <c r="D338" s="75"/>
      <c r="E338" s="80">
        <v>125</v>
      </c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80">
        <v>125</v>
      </c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80">
        <v>125</v>
      </c>
      <c r="CC338" s="66"/>
      <c r="CD338" s="67">
        <f t="shared" si="21"/>
        <v>0</v>
      </c>
    </row>
    <row r="339" spans="1:82" ht="15" customHeight="1">
      <c r="A339" s="39" t="s">
        <v>23</v>
      </c>
      <c r="B339" s="71">
        <v>40893</v>
      </c>
      <c r="C339" s="72" t="s">
        <v>535</v>
      </c>
      <c r="D339" s="90" t="s">
        <v>449</v>
      </c>
      <c r="E339" s="73">
        <v>-138</v>
      </c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73">
        <v>-138</v>
      </c>
      <c r="BY339" s="66"/>
      <c r="BZ339" s="66"/>
      <c r="CA339" s="66"/>
      <c r="CB339" s="66"/>
      <c r="CC339" s="66"/>
      <c r="CD339" s="67">
        <f t="shared" si="21"/>
        <v>0</v>
      </c>
    </row>
    <row r="340" spans="1:82" ht="15" customHeight="1">
      <c r="A340" s="39" t="s">
        <v>23</v>
      </c>
      <c r="B340" s="71">
        <v>40893</v>
      </c>
      <c r="C340" s="72" t="s">
        <v>18</v>
      </c>
      <c r="D340" s="75" t="s">
        <v>450</v>
      </c>
      <c r="E340" s="73">
        <v>-8</v>
      </c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73">
        <v>-8</v>
      </c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7">
        <f t="shared" si="21"/>
        <v>0</v>
      </c>
    </row>
    <row r="341" spans="1:82" ht="15" customHeight="1">
      <c r="A341" s="39" t="s">
        <v>23</v>
      </c>
      <c r="B341" s="71">
        <v>40893</v>
      </c>
      <c r="C341" s="72" t="s">
        <v>451</v>
      </c>
      <c r="D341" s="75" t="s">
        <v>450</v>
      </c>
      <c r="E341" s="73">
        <v>-1.69</v>
      </c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73">
        <v>-1.69</v>
      </c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7">
        <f t="shared" si="21"/>
        <v>0</v>
      </c>
    </row>
    <row r="342" spans="1:82" ht="15" customHeight="1">
      <c r="A342" s="39" t="s">
        <v>23</v>
      </c>
      <c r="B342" s="71">
        <v>40893</v>
      </c>
      <c r="C342" s="72" t="s">
        <v>1</v>
      </c>
      <c r="D342" s="75" t="s">
        <v>450</v>
      </c>
      <c r="E342" s="73">
        <v>-1.4</v>
      </c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73">
        <v>-1.4</v>
      </c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7">
        <f t="shared" si="21"/>
        <v>0</v>
      </c>
    </row>
    <row r="343" spans="1:82" ht="15" customHeight="1">
      <c r="A343" s="43" t="s">
        <v>22</v>
      </c>
      <c r="B343" s="71">
        <v>40895</v>
      </c>
      <c r="C343" s="72" t="s">
        <v>328</v>
      </c>
      <c r="D343" s="75" t="s">
        <v>526</v>
      </c>
      <c r="E343" s="80">
        <v>-200</v>
      </c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80">
        <v>-200</v>
      </c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80">
        <v>-200</v>
      </c>
      <c r="CC343" s="66"/>
      <c r="CD343" s="67">
        <f t="shared" si="21"/>
        <v>0</v>
      </c>
    </row>
    <row r="344" spans="1:82" ht="15" customHeight="1">
      <c r="A344" s="43" t="s">
        <v>22</v>
      </c>
      <c r="B344" s="71">
        <v>40895</v>
      </c>
      <c r="C344" s="72" t="s">
        <v>333</v>
      </c>
      <c r="D344" s="75"/>
      <c r="E344" s="80">
        <v>746</v>
      </c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80">
        <v>746</v>
      </c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80">
        <v>746</v>
      </c>
      <c r="CC344" s="66"/>
      <c r="CD344" s="67">
        <f t="shared" si="21"/>
        <v>0</v>
      </c>
    </row>
    <row r="345" spans="1:82" ht="15" customHeight="1">
      <c r="A345" s="43" t="s">
        <v>22</v>
      </c>
      <c r="B345" s="71">
        <v>40895</v>
      </c>
      <c r="C345" s="72" t="s">
        <v>328</v>
      </c>
      <c r="D345" s="75" t="s">
        <v>526</v>
      </c>
      <c r="E345" s="80">
        <v>-100</v>
      </c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80">
        <v>-100</v>
      </c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80">
        <v>-100</v>
      </c>
      <c r="CC345" s="66"/>
      <c r="CD345" s="67">
        <f t="shared" si="21"/>
        <v>0</v>
      </c>
    </row>
    <row r="346" spans="1:82" ht="15" customHeight="1">
      <c r="A346" s="43" t="s">
        <v>22</v>
      </c>
      <c r="B346" s="71">
        <v>40895</v>
      </c>
      <c r="C346" s="72" t="s">
        <v>49</v>
      </c>
      <c r="D346" s="75"/>
      <c r="E346" s="80">
        <v>-500</v>
      </c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80">
        <v>-500</v>
      </c>
      <c r="CC346" s="66"/>
      <c r="CD346" s="95">
        <f t="shared" si="21"/>
        <v>-500</v>
      </c>
    </row>
    <row r="347" spans="1:82" ht="15" customHeight="1">
      <c r="A347" s="43" t="s">
        <v>22</v>
      </c>
      <c r="B347" s="71">
        <v>40895</v>
      </c>
      <c r="C347" s="72" t="s">
        <v>49</v>
      </c>
      <c r="D347" s="75"/>
      <c r="E347" s="80">
        <v>-100.12</v>
      </c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80">
        <v>-100.12</v>
      </c>
      <c r="CC347" s="66"/>
      <c r="CD347" s="95">
        <f t="shared" si="21"/>
        <v>-100.12</v>
      </c>
    </row>
    <row r="348" spans="1:82" ht="15" customHeight="1">
      <c r="A348" s="39" t="s">
        <v>23</v>
      </c>
      <c r="B348" s="71">
        <v>40896</v>
      </c>
      <c r="C348" s="72" t="s">
        <v>423</v>
      </c>
      <c r="D348" s="75" t="s">
        <v>536</v>
      </c>
      <c r="E348" s="73">
        <v>-288.10000000000002</v>
      </c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73">
        <v>-288.10000000000002</v>
      </c>
      <c r="BL348" s="73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7">
        <f t="shared" si="21"/>
        <v>0</v>
      </c>
    </row>
    <row r="349" spans="1:82" ht="15" customHeight="1">
      <c r="A349" s="39" t="s">
        <v>23</v>
      </c>
      <c r="B349" s="71">
        <v>40896</v>
      </c>
      <c r="C349" s="72" t="s">
        <v>17</v>
      </c>
      <c r="D349" s="90" t="s">
        <v>421</v>
      </c>
      <c r="E349" s="73">
        <v>-1</v>
      </c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73">
        <v>-1</v>
      </c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7">
        <f t="shared" si="21"/>
        <v>0</v>
      </c>
    </row>
    <row r="350" spans="1:82" ht="15" customHeight="1">
      <c r="A350" s="39" t="s">
        <v>23</v>
      </c>
      <c r="B350" s="71">
        <v>40896</v>
      </c>
      <c r="C350" s="72" t="s">
        <v>537</v>
      </c>
      <c r="D350" s="75" t="s">
        <v>538</v>
      </c>
      <c r="E350" s="73">
        <v>-26.53</v>
      </c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73">
        <v>-26.53</v>
      </c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7">
        <f t="shared" si="21"/>
        <v>0</v>
      </c>
    </row>
    <row r="351" spans="1:82" ht="15" customHeight="1">
      <c r="A351" s="39" t="s">
        <v>23</v>
      </c>
      <c r="B351" s="71">
        <v>40896</v>
      </c>
      <c r="C351" s="72" t="s">
        <v>17</v>
      </c>
      <c r="D351" s="90" t="s">
        <v>421</v>
      </c>
      <c r="E351" s="73">
        <v>-1</v>
      </c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73">
        <v>-1</v>
      </c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7">
        <f t="shared" si="21"/>
        <v>0</v>
      </c>
    </row>
    <row r="352" spans="1:82" ht="15" customHeight="1">
      <c r="A352" s="39" t="s">
        <v>23</v>
      </c>
      <c r="B352" s="71">
        <v>40899</v>
      </c>
      <c r="C352" s="72" t="s">
        <v>539</v>
      </c>
      <c r="D352" s="90" t="s">
        <v>450</v>
      </c>
      <c r="E352" s="80">
        <v>20.77</v>
      </c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73">
        <v>2</v>
      </c>
      <c r="BO352" s="73">
        <v>0.35</v>
      </c>
      <c r="BP352" s="73">
        <v>0.42</v>
      </c>
      <c r="BQ352" s="66"/>
      <c r="BR352" s="66"/>
      <c r="BS352" s="66"/>
      <c r="BT352" s="66"/>
      <c r="BU352" s="66"/>
      <c r="BV352" s="66"/>
      <c r="BW352" s="66"/>
      <c r="BX352" s="80">
        <v>18</v>
      </c>
      <c r="BY352" s="66"/>
      <c r="BZ352" s="66"/>
      <c r="CA352" s="80">
        <v>20.77</v>
      </c>
      <c r="CB352" s="66"/>
      <c r="CC352" s="66"/>
      <c r="CD352" s="67">
        <f t="shared" si="21"/>
        <v>0</v>
      </c>
    </row>
    <row r="353" spans="1:82" ht="15" customHeight="1">
      <c r="A353" s="43" t="s">
        <v>22</v>
      </c>
      <c r="B353" s="71">
        <v>40897</v>
      </c>
      <c r="C353" s="72" t="s">
        <v>331</v>
      </c>
      <c r="D353" s="75"/>
      <c r="E353" s="73">
        <v>15.9</v>
      </c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80">
        <v>15.9</v>
      </c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73">
        <v>15.9</v>
      </c>
      <c r="CC353" s="66"/>
      <c r="CD353" s="67">
        <f t="shared" si="21"/>
        <v>0</v>
      </c>
    </row>
    <row r="354" spans="1:82" ht="15" customHeight="1">
      <c r="A354" s="43" t="s">
        <v>22</v>
      </c>
      <c r="B354" s="71">
        <v>40898</v>
      </c>
      <c r="C354" s="72" t="s">
        <v>334</v>
      </c>
      <c r="D354" s="108" t="s">
        <v>85</v>
      </c>
      <c r="E354" s="73">
        <v>-11.25</v>
      </c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73">
        <v>-11.25</v>
      </c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73">
        <v>-11.25</v>
      </c>
      <c r="CC354" s="66"/>
      <c r="CD354" s="67">
        <f t="shared" si="21"/>
        <v>0</v>
      </c>
    </row>
    <row r="355" spans="1:82" ht="15" customHeight="1">
      <c r="A355" s="43" t="s">
        <v>22</v>
      </c>
      <c r="B355" s="71">
        <v>40898</v>
      </c>
      <c r="C355" s="72" t="s">
        <v>335</v>
      </c>
      <c r="D355" s="75"/>
      <c r="E355" s="73">
        <v>2.77</v>
      </c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73">
        <v>2</v>
      </c>
      <c r="BO355" s="73">
        <v>0.35</v>
      </c>
      <c r="BP355" s="73">
        <v>0.42</v>
      </c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73">
        <v>2.77</v>
      </c>
      <c r="CC355" s="66"/>
      <c r="CD355" s="67">
        <f t="shared" si="21"/>
        <v>0</v>
      </c>
    </row>
    <row r="356" spans="1:82" ht="15" customHeight="1">
      <c r="A356" s="43" t="s">
        <v>22</v>
      </c>
      <c r="B356" s="71">
        <v>40899</v>
      </c>
      <c r="C356" s="72" t="s">
        <v>302</v>
      </c>
      <c r="D356" s="75"/>
      <c r="E356" s="73">
        <v>3</v>
      </c>
      <c r="F356" s="66"/>
      <c r="G356" s="66"/>
      <c r="H356" s="66"/>
      <c r="I356" s="66"/>
      <c r="J356" s="66"/>
      <c r="K356" s="66"/>
      <c r="L356" s="66"/>
      <c r="M356" s="66"/>
      <c r="N356" s="70">
        <v>3</v>
      </c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73">
        <v>3</v>
      </c>
      <c r="CC356" s="66"/>
      <c r="CD356" s="67">
        <f t="shared" si="21"/>
        <v>0</v>
      </c>
    </row>
    <row r="357" spans="1:82" ht="15" customHeight="1">
      <c r="A357" s="43" t="s">
        <v>22</v>
      </c>
      <c r="B357" s="71">
        <v>40899</v>
      </c>
      <c r="C357" s="72" t="s">
        <v>301</v>
      </c>
      <c r="D357" s="75"/>
      <c r="E357" s="73">
        <v>125</v>
      </c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80">
        <v>125</v>
      </c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73">
        <v>125</v>
      </c>
      <c r="CC357" s="66"/>
      <c r="CD357" s="67">
        <f t="shared" si="21"/>
        <v>0</v>
      </c>
    </row>
    <row r="358" spans="1:82" ht="15" customHeight="1">
      <c r="A358" s="84" t="s">
        <v>267</v>
      </c>
      <c r="B358" s="71">
        <v>40899</v>
      </c>
      <c r="C358" s="72" t="s">
        <v>400</v>
      </c>
      <c r="D358" s="90"/>
      <c r="E358" s="70">
        <v>37</v>
      </c>
      <c r="F358" s="66"/>
      <c r="G358" s="66"/>
      <c r="H358" s="66"/>
      <c r="I358" s="66"/>
      <c r="J358" s="66"/>
      <c r="K358" s="66"/>
      <c r="L358" s="66"/>
      <c r="M358" s="66"/>
      <c r="N358" s="66"/>
      <c r="O358" s="70">
        <v>37</v>
      </c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70">
        <v>37</v>
      </c>
      <c r="CD358" s="67">
        <f t="shared" si="21"/>
        <v>0</v>
      </c>
    </row>
    <row r="359" spans="1:82" ht="15" customHeight="1">
      <c r="A359" s="84" t="s">
        <v>267</v>
      </c>
      <c r="B359" s="71">
        <v>40899</v>
      </c>
      <c r="C359" s="72" t="s">
        <v>399</v>
      </c>
      <c r="D359" s="90"/>
      <c r="E359" s="70">
        <v>33</v>
      </c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70">
        <v>33</v>
      </c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70">
        <v>33</v>
      </c>
      <c r="CD359" s="67">
        <f t="shared" si="21"/>
        <v>0</v>
      </c>
    </row>
    <row r="360" spans="1:82" ht="15" customHeight="1">
      <c r="A360" s="39" t="s">
        <v>23</v>
      </c>
      <c r="B360" s="71">
        <v>40900</v>
      </c>
      <c r="C360" s="72" t="s">
        <v>422</v>
      </c>
      <c r="D360" s="90"/>
      <c r="E360" s="73">
        <v>500</v>
      </c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73">
        <v>500</v>
      </c>
      <c r="CB360" s="66"/>
      <c r="CC360" s="66"/>
      <c r="CD360" s="95">
        <f t="shared" si="21"/>
        <v>500</v>
      </c>
    </row>
    <row r="361" spans="1:82" ht="15" customHeight="1">
      <c r="A361" s="39" t="s">
        <v>23</v>
      </c>
      <c r="B361" s="71">
        <v>40900</v>
      </c>
      <c r="C361" s="72" t="s">
        <v>524</v>
      </c>
      <c r="D361" s="90"/>
      <c r="E361" s="73">
        <v>300</v>
      </c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73">
        <v>300</v>
      </c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73">
        <v>300</v>
      </c>
      <c r="CB361" s="66"/>
      <c r="CC361" s="66"/>
      <c r="CD361" s="67">
        <f t="shared" si="21"/>
        <v>0</v>
      </c>
    </row>
    <row r="362" spans="1:82" ht="15" customHeight="1">
      <c r="A362" s="39" t="s">
        <v>23</v>
      </c>
      <c r="B362" s="71">
        <v>40900</v>
      </c>
      <c r="C362" s="72" t="s">
        <v>422</v>
      </c>
      <c r="D362" s="90"/>
      <c r="E362" s="73">
        <v>100.12</v>
      </c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73">
        <v>100.12</v>
      </c>
      <c r="CB362" s="66"/>
      <c r="CC362" s="66"/>
      <c r="CD362" s="95">
        <f t="shared" si="21"/>
        <v>100.12</v>
      </c>
    </row>
    <row r="363" spans="1:82" ht="15" customHeight="1">
      <c r="A363" s="39" t="s">
        <v>23</v>
      </c>
      <c r="B363" s="71">
        <v>40906</v>
      </c>
      <c r="C363" s="72" t="s">
        <v>37</v>
      </c>
      <c r="D363" s="75" t="s">
        <v>540</v>
      </c>
      <c r="E363" s="73">
        <v>-589.07000000000005</v>
      </c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73">
        <f>E363/3</f>
        <v>-196.35666666666668</v>
      </c>
      <c r="AH363" s="66"/>
      <c r="AI363" s="73">
        <f>E363/3</f>
        <v>-196.35666666666668</v>
      </c>
      <c r="AJ363" s="66"/>
      <c r="AK363" s="66"/>
      <c r="AL363" s="66"/>
      <c r="AM363" s="73">
        <f>E363/3</f>
        <v>-196.35666666666668</v>
      </c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7">
        <f t="shared" si="21"/>
        <v>0</v>
      </c>
    </row>
    <row r="364" spans="1:82" ht="15" customHeight="1">
      <c r="A364" s="39" t="s">
        <v>23</v>
      </c>
      <c r="B364" s="71">
        <v>40906</v>
      </c>
      <c r="C364" s="72" t="s">
        <v>38</v>
      </c>
      <c r="D364" s="75" t="s">
        <v>540</v>
      </c>
      <c r="E364" s="73">
        <v>-964.93</v>
      </c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73">
        <v>-445.35</v>
      </c>
      <c r="AN364" s="66"/>
      <c r="AO364" s="73">
        <v>-519.58000000000004</v>
      </c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7">
        <f t="shared" si="21"/>
        <v>0</v>
      </c>
    </row>
    <row r="365" spans="1:82" ht="15" customHeight="1">
      <c r="A365" s="39" t="s">
        <v>23</v>
      </c>
      <c r="B365" s="71">
        <v>40906</v>
      </c>
      <c r="C365" s="72" t="s">
        <v>112</v>
      </c>
      <c r="D365" s="75" t="s">
        <v>540</v>
      </c>
      <c r="E365" s="73">
        <v>-80</v>
      </c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73">
        <v>-80</v>
      </c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7">
        <f t="shared" si="21"/>
        <v>0</v>
      </c>
    </row>
    <row r="366" spans="1:82" ht="15" customHeight="1">
      <c r="A366" s="39" t="s">
        <v>23</v>
      </c>
      <c r="B366" s="71">
        <v>40906</v>
      </c>
      <c r="C366" s="72" t="s">
        <v>186</v>
      </c>
      <c r="D366" s="75" t="s">
        <v>540</v>
      </c>
      <c r="E366" s="73">
        <v>-200</v>
      </c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73">
        <v>-200</v>
      </c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7">
        <f t="shared" si="21"/>
        <v>0</v>
      </c>
    </row>
    <row r="367" spans="1:82" ht="15" customHeight="1">
      <c r="A367" s="39" t="s">
        <v>23</v>
      </c>
      <c r="B367" s="71">
        <v>40906</v>
      </c>
      <c r="C367" s="72" t="s">
        <v>40</v>
      </c>
      <c r="D367" s="75" t="s">
        <v>540</v>
      </c>
      <c r="E367" s="73">
        <v>-80</v>
      </c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73">
        <v>-80</v>
      </c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7">
        <f t="shared" ref="CD367:CD375" si="22">E367-SUM(F367:BX367)</f>
        <v>0</v>
      </c>
    </row>
    <row r="368" spans="1:82" ht="15" customHeight="1">
      <c r="A368" s="39" t="s">
        <v>23</v>
      </c>
      <c r="B368" s="71">
        <v>40906</v>
      </c>
      <c r="C368" s="72" t="s">
        <v>113</v>
      </c>
      <c r="D368" s="75" t="s">
        <v>540</v>
      </c>
      <c r="E368" s="73">
        <v>-100</v>
      </c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73">
        <v>-100</v>
      </c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7">
        <f t="shared" si="22"/>
        <v>0</v>
      </c>
    </row>
    <row r="369" spans="1:82" ht="15" customHeight="1">
      <c r="A369" s="39" t="s">
        <v>23</v>
      </c>
      <c r="B369" s="71">
        <v>40906</v>
      </c>
      <c r="C369" s="72" t="s">
        <v>115</v>
      </c>
      <c r="D369" s="75" t="s">
        <v>540</v>
      </c>
      <c r="E369" s="73">
        <v>-80</v>
      </c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73">
        <v>-80</v>
      </c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7">
        <f t="shared" si="22"/>
        <v>0</v>
      </c>
    </row>
    <row r="370" spans="1:82" ht="15" customHeight="1">
      <c r="A370" s="39" t="s">
        <v>23</v>
      </c>
      <c r="B370" s="71">
        <v>40906</v>
      </c>
      <c r="C370" s="72" t="s">
        <v>39</v>
      </c>
      <c r="D370" s="75" t="s">
        <v>540</v>
      </c>
      <c r="E370" s="73">
        <v>-80</v>
      </c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73">
        <v>-80</v>
      </c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7">
        <f t="shared" si="22"/>
        <v>0</v>
      </c>
    </row>
    <row r="371" spans="1:82" ht="15" customHeight="1">
      <c r="A371" s="39" t="s">
        <v>23</v>
      </c>
      <c r="B371" s="71">
        <v>40906</v>
      </c>
      <c r="C371" s="72" t="s">
        <v>187</v>
      </c>
      <c r="D371" s="75" t="s">
        <v>540</v>
      </c>
      <c r="E371" s="73">
        <v>-160</v>
      </c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73">
        <v>-80</v>
      </c>
      <c r="AH371" s="66"/>
      <c r="AI371" s="66">
        <v>-80</v>
      </c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7">
        <f t="shared" si="22"/>
        <v>0</v>
      </c>
    </row>
    <row r="372" spans="1:82" ht="15" customHeight="1">
      <c r="A372" s="39" t="s">
        <v>23</v>
      </c>
      <c r="B372" s="71">
        <v>40906</v>
      </c>
      <c r="C372" s="72" t="s">
        <v>188</v>
      </c>
      <c r="D372" s="75" t="s">
        <v>540</v>
      </c>
      <c r="E372" s="73">
        <v>-80</v>
      </c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73">
        <v>-80</v>
      </c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7">
        <f t="shared" si="22"/>
        <v>0</v>
      </c>
    </row>
    <row r="373" spans="1:82" ht="15" customHeight="1">
      <c r="A373" s="39" t="s">
        <v>23</v>
      </c>
      <c r="B373" s="71">
        <v>40906</v>
      </c>
      <c r="C373" s="72" t="s">
        <v>508</v>
      </c>
      <c r="D373" s="90" t="s">
        <v>450</v>
      </c>
      <c r="E373" s="73">
        <v>38.770000000000003</v>
      </c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73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73">
        <v>2</v>
      </c>
      <c r="BO373" s="73">
        <v>0.35</v>
      </c>
      <c r="BP373" s="73">
        <v>0.42</v>
      </c>
      <c r="BQ373" s="66"/>
      <c r="BR373" s="66"/>
      <c r="BS373" s="66"/>
      <c r="BT373" s="66"/>
      <c r="BU373" s="66"/>
      <c r="BV373" s="66"/>
      <c r="BW373" s="66"/>
      <c r="BX373" s="73">
        <v>36</v>
      </c>
      <c r="BY373" s="66"/>
      <c r="BZ373" s="66"/>
      <c r="CA373" s="73">
        <v>38.770000000000003</v>
      </c>
      <c r="CB373" s="66"/>
      <c r="CC373" s="66"/>
      <c r="CD373" s="67">
        <f t="shared" si="22"/>
        <v>0</v>
      </c>
    </row>
    <row r="374" spans="1:82" ht="15" customHeight="1">
      <c r="A374" s="39" t="s">
        <v>23</v>
      </c>
      <c r="B374" s="71">
        <v>40908</v>
      </c>
      <c r="C374" s="72" t="s">
        <v>48</v>
      </c>
      <c r="D374" s="75" t="s">
        <v>541</v>
      </c>
      <c r="E374" s="73">
        <v>-10</v>
      </c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73">
        <v>-10</v>
      </c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7">
        <f t="shared" si="22"/>
        <v>0</v>
      </c>
    </row>
    <row r="375" spans="1:82" ht="15" customHeight="1" thickBot="1">
      <c r="A375" s="39" t="s">
        <v>23</v>
      </c>
      <c r="B375" s="71">
        <v>40939</v>
      </c>
      <c r="C375" s="72" t="s">
        <v>13</v>
      </c>
      <c r="D375" s="75" t="s">
        <v>542</v>
      </c>
      <c r="E375" s="73">
        <v>-1037.96</v>
      </c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73">
        <v>-378.52</v>
      </c>
      <c r="AI375" s="66"/>
      <c r="AJ375" s="73">
        <v>-150.46</v>
      </c>
      <c r="AK375" s="66"/>
      <c r="AL375" s="66"/>
      <c r="AM375" s="66"/>
      <c r="AN375" s="73">
        <v>-279.54000000000002</v>
      </c>
      <c r="AO375" s="66"/>
      <c r="AP375" s="73">
        <v>-229.44</v>
      </c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7">
        <f t="shared" si="22"/>
        <v>0</v>
      </c>
    </row>
    <row r="376" spans="1:82" ht="15" customHeight="1" thickTop="1" thickBot="1">
      <c r="A376" s="10"/>
      <c r="B376" s="41"/>
      <c r="C376" s="42" t="s">
        <v>190</v>
      </c>
      <c r="D376" s="93"/>
      <c r="E376" s="97">
        <f t="shared" ref="E376:AJ376" si="23">SUM(E271:E375)</f>
        <v>53.869999999998527</v>
      </c>
      <c r="F376" s="64">
        <f t="shared" si="23"/>
        <v>0</v>
      </c>
      <c r="G376" s="64">
        <f t="shared" si="23"/>
        <v>0</v>
      </c>
      <c r="H376" s="64">
        <f t="shared" si="23"/>
        <v>0</v>
      </c>
      <c r="I376" s="64">
        <f t="shared" si="23"/>
        <v>0</v>
      </c>
      <c r="J376" s="64">
        <f t="shared" si="23"/>
        <v>0</v>
      </c>
      <c r="K376" s="64">
        <f t="shared" si="23"/>
        <v>30</v>
      </c>
      <c r="L376" s="64">
        <f t="shared" si="23"/>
        <v>1872</v>
      </c>
      <c r="M376" s="64">
        <f t="shared" si="23"/>
        <v>0</v>
      </c>
      <c r="N376" s="64">
        <f t="shared" si="23"/>
        <v>386</v>
      </c>
      <c r="O376" s="64">
        <f t="shared" si="23"/>
        <v>1177</v>
      </c>
      <c r="P376" s="64">
        <f t="shared" si="23"/>
        <v>493</v>
      </c>
      <c r="Q376" s="64">
        <f t="shared" si="23"/>
        <v>0</v>
      </c>
      <c r="R376" s="64">
        <f t="shared" si="23"/>
        <v>0</v>
      </c>
      <c r="S376" s="64">
        <f t="shared" si="23"/>
        <v>0</v>
      </c>
      <c r="T376" s="64">
        <f t="shared" si="23"/>
        <v>0</v>
      </c>
      <c r="U376" s="64">
        <f t="shared" si="23"/>
        <v>139.69</v>
      </c>
      <c r="V376" s="64">
        <f t="shared" si="23"/>
        <v>0</v>
      </c>
      <c r="W376" s="64">
        <f t="shared" si="23"/>
        <v>0</v>
      </c>
      <c r="X376" s="64">
        <f t="shared" si="23"/>
        <v>0</v>
      </c>
      <c r="Y376" s="64">
        <f t="shared" si="23"/>
        <v>0</v>
      </c>
      <c r="Z376" s="64">
        <f t="shared" si="23"/>
        <v>0</v>
      </c>
      <c r="AA376" s="64">
        <f t="shared" si="23"/>
        <v>0</v>
      </c>
      <c r="AB376" s="64">
        <f t="shared" si="23"/>
        <v>1708.8000000000002</v>
      </c>
      <c r="AC376" s="64">
        <f t="shared" si="23"/>
        <v>1152.77</v>
      </c>
      <c r="AD376" s="64">
        <f t="shared" si="23"/>
        <v>40</v>
      </c>
      <c r="AE376" s="64">
        <f t="shared" si="23"/>
        <v>1542.5</v>
      </c>
      <c r="AF376" s="64">
        <f t="shared" si="23"/>
        <v>746</v>
      </c>
      <c r="AG376" s="64">
        <f t="shared" si="23"/>
        <v>-896.35666666666668</v>
      </c>
      <c r="AH376" s="64">
        <f t="shared" si="23"/>
        <v>-378.52</v>
      </c>
      <c r="AI376" s="64">
        <f t="shared" si="23"/>
        <v>-356.35666666666668</v>
      </c>
      <c r="AJ376" s="64">
        <f t="shared" si="23"/>
        <v>-150.46</v>
      </c>
      <c r="AK376" s="64">
        <f t="shared" ref="AK376:BQ376" si="24">SUM(AK271:AK375)</f>
        <v>0</v>
      </c>
      <c r="AL376" s="64">
        <f t="shared" si="24"/>
        <v>0</v>
      </c>
      <c r="AM376" s="64">
        <f t="shared" si="24"/>
        <v>-660.45666666666671</v>
      </c>
      <c r="AN376" s="64">
        <f t="shared" si="24"/>
        <v>-279.54000000000002</v>
      </c>
      <c r="AO376" s="64">
        <f t="shared" si="24"/>
        <v>-519.58000000000004</v>
      </c>
      <c r="AP376" s="64">
        <f t="shared" si="24"/>
        <v>-229.44</v>
      </c>
      <c r="AQ376" s="64">
        <f t="shared" si="24"/>
        <v>0</v>
      </c>
      <c r="AR376" s="64">
        <f t="shared" si="24"/>
        <v>0</v>
      </c>
      <c r="AS376" s="64">
        <f t="shared" si="24"/>
        <v>0</v>
      </c>
      <c r="AT376" s="64">
        <f t="shared" si="24"/>
        <v>0</v>
      </c>
      <c r="AU376" s="64">
        <f t="shared" si="24"/>
        <v>0</v>
      </c>
      <c r="AV376" s="64">
        <f t="shared" si="24"/>
        <v>-163.1</v>
      </c>
      <c r="AW376" s="64">
        <f t="shared" si="24"/>
        <v>-37.83</v>
      </c>
      <c r="AX376" s="64">
        <f t="shared" si="24"/>
        <v>0</v>
      </c>
      <c r="AY376" s="64">
        <f t="shared" si="24"/>
        <v>0</v>
      </c>
      <c r="AZ376" s="64">
        <f t="shared" si="24"/>
        <v>0</v>
      </c>
      <c r="BA376" s="64">
        <f t="shared" si="24"/>
        <v>0</v>
      </c>
      <c r="BB376" s="64">
        <f t="shared" si="24"/>
        <v>0</v>
      </c>
      <c r="BC376" s="64">
        <f t="shared" si="24"/>
        <v>-2570.7600000000002</v>
      </c>
      <c r="BD376" s="64">
        <f t="shared" si="24"/>
        <v>0</v>
      </c>
      <c r="BE376" s="64">
        <f t="shared" si="24"/>
        <v>-2305</v>
      </c>
      <c r="BF376" s="64">
        <f t="shared" si="24"/>
        <v>-14.100000000000001</v>
      </c>
      <c r="BG376" s="64">
        <f t="shared" si="24"/>
        <v>0</v>
      </c>
      <c r="BH376" s="64">
        <f t="shared" si="24"/>
        <v>0</v>
      </c>
      <c r="BI376" s="64">
        <f t="shared" si="24"/>
        <v>0</v>
      </c>
      <c r="BJ376" s="64">
        <f t="shared" si="24"/>
        <v>0</v>
      </c>
      <c r="BK376" s="64">
        <f t="shared" si="24"/>
        <v>-351.87</v>
      </c>
      <c r="BL376" s="64"/>
      <c r="BM376" s="64">
        <f t="shared" si="24"/>
        <v>-8.0500000000000007</v>
      </c>
      <c r="BN376" s="64">
        <f t="shared" si="24"/>
        <v>-31.5</v>
      </c>
      <c r="BO376" s="64">
        <f t="shared" si="24"/>
        <v>-1.3999999999999995</v>
      </c>
      <c r="BP376" s="64">
        <f t="shared" si="24"/>
        <v>-5.33</v>
      </c>
      <c r="BQ376" s="64">
        <f t="shared" si="24"/>
        <v>-10</v>
      </c>
      <c r="BR376" s="64">
        <f t="shared" ref="BR376:BX376" si="25">SUM(BR271:BR375)</f>
        <v>0</v>
      </c>
      <c r="BS376" s="64">
        <f t="shared" si="25"/>
        <v>-17.43</v>
      </c>
      <c r="BT376" s="64">
        <f t="shared" si="25"/>
        <v>-162.84</v>
      </c>
      <c r="BU376" s="64">
        <f t="shared" si="25"/>
        <v>0</v>
      </c>
      <c r="BV376" s="64">
        <f t="shared" si="25"/>
        <v>0</v>
      </c>
      <c r="BW376" s="64">
        <f t="shared" si="25"/>
        <v>0</v>
      </c>
      <c r="BX376" s="64">
        <f t="shared" si="25"/>
        <v>-84</v>
      </c>
      <c r="BY376" s="65">
        <f>SUM(F376:AF376)</f>
        <v>9287.76</v>
      </c>
      <c r="BZ376" s="65">
        <f>SUM(AG376:BW376)</f>
        <v>-9149.92</v>
      </c>
      <c r="CA376" s="68">
        <f>SUM(CA271:CA375)</f>
        <v>2608.08</v>
      </c>
      <c r="CB376" s="68">
        <f>SUM(CB271:CB375)</f>
        <v>526.28</v>
      </c>
      <c r="CC376" s="68">
        <f>SUM(CC271:CC375)</f>
        <v>-130</v>
      </c>
      <c r="CD376" s="95"/>
    </row>
    <row r="377" spans="1:82" ht="15" customHeight="1" thickTop="1" thickBot="1">
      <c r="A377" s="39" t="s">
        <v>23</v>
      </c>
      <c r="B377" s="71">
        <v>40910</v>
      </c>
      <c r="C377" s="72" t="s">
        <v>19</v>
      </c>
      <c r="D377" s="75" t="s">
        <v>543</v>
      </c>
      <c r="E377" s="73">
        <v>-15.45</v>
      </c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4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73">
        <v>-15.45</v>
      </c>
      <c r="BV377" s="66"/>
      <c r="BW377" s="66"/>
      <c r="BX377" s="66"/>
      <c r="BY377" s="66"/>
      <c r="BZ377" s="66"/>
      <c r="CA377" s="66"/>
      <c r="CB377" s="66"/>
      <c r="CC377" s="66"/>
      <c r="CD377" s="67">
        <f t="shared" ref="CD377:CD408" si="26">E377-SUM(F377:BX377)</f>
        <v>0</v>
      </c>
    </row>
    <row r="378" spans="1:82" ht="15" customHeight="1" thickTop="1">
      <c r="A378" s="39" t="s">
        <v>23</v>
      </c>
      <c r="B378" s="71">
        <v>40917</v>
      </c>
      <c r="C378" s="72" t="s">
        <v>579</v>
      </c>
      <c r="D378" s="90" t="s">
        <v>450</v>
      </c>
      <c r="E378" s="73">
        <v>32.770000000000003</v>
      </c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73">
        <v>2</v>
      </c>
      <c r="BO378" s="73">
        <v>0.35</v>
      </c>
      <c r="BP378" s="73">
        <v>0.42</v>
      </c>
      <c r="BQ378" s="66"/>
      <c r="BR378" s="66"/>
      <c r="BS378" s="66"/>
      <c r="BT378" s="66"/>
      <c r="BU378" s="66"/>
      <c r="BV378" s="66"/>
      <c r="BW378" s="66"/>
      <c r="BX378" s="73">
        <v>30</v>
      </c>
      <c r="BY378" s="66"/>
      <c r="BZ378" s="66"/>
      <c r="CA378" s="73">
        <v>32.770000000000003</v>
      </c>
      <c r="CB378" s="66"/>
      <c r="CC378" s="66"/>
      <c r="CD378" s="67">
        <f t="shared" si="26"/>
        <v>0</v>
      </c>
    </row>
    <row r="379" spans="1:82" ht="15" customHeight="1">
      <c r="A379" s="39" t="s">
        <v>23</v>
      </c>
      <c r="B379" s="71">
        <v>40918</v>
      </c>
      <c r="C379" s="72" t="s">
        <v>423</v>
      </c>
      <c r="D379" s="75" t="s">
        <v>544</v>
      </c>
      <c r="E379" s="73">
        <v>-162.84</v>
      </c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73">
        <v>-162.84</v>
      </c>
      <c r="BU379" s="66"/>
      <c r="BV379" s="66"/>
      <c r="BW379" s="66"/>
      <c r="BX379" s="66"/>
      <c r="BY379" s="66"/>
      <c r="BZ379" s="66"/>
      <c r="CA379" s="66"/>
      <c r="CB379" s="66"/>
      <c r="CC379" s="66"/>
      <c r="CD379" s="67">
        <f t="shared" si="26"/>
        <v>0</v>
      </c>
    </row>
    <row r="380" spans="1:82" ht="15" customHeight="1">
      <c r="A380" s="39" t="s">
        <v>23</v>
      </c>
      <c r="B380" s="71">
        <v>40918</v>
      </c>
      <c r="C380" s="72" t="s">
        <v>17</v>
      </c>
      <c r="D380" s="90"/>
      <c r="E380" s="73">
        <v>-1</v>
      </c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73">
        <v>-1</v>
      </c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7">
        <f t="shared" si="26"/>
        <v>0</v>
      </c>
    </row>
    <row r="381" spans="1:82" ht="15" customHeight="1">
      <c r="A381" s="39" t="s">
        <v>23</v>
      </c>
      <c r="B381" s="71">
        <v>40920</v>
      </c>
      <c r="C381" s="72" t="s">
        <v>522</v>
      </c>
      <c r="D381" s="90"/>
      <c r="E381" s="73">
        <v>1</v>
      </c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73">
        <v>1</v>
      </c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7">
        <f t="shared" si="26"/>
        <v>0</v>
      </c>
    </row>
    <row r="382" spans="1:82" ht="15" customHeight="1">
      <c r="A382" s="39" t="s">
        <v>23</v>
      </c>
      <c r="B382" s="71">
        <v>40917</v>
      </c>
      <c r="C382" s="72" t="s">
        <v>545</v>
      </c>
      <c r="D382" s="90"/>
      <c r="E382" s="73">
        <v>4747</v>
      </c>
      <c r="F382" s="66"/>
      <c r="G382" s="66"/>
      <c r="H382" s="66"/>
      <c r="I382" s="66"/>
      <c r="J382" s="66"/>
      <c r="K382" s="66"/>
      <c r="L382" s="73">
        <v>1836</v>
      </c>
      <c r="M382" s="73">
        <v>1075</v>
      </c>
      <c r="N382" s="73">
        <v>426</v>
      </c>
      <c r="O382" s="73">
        <v>950</v>
      </c>
      <c r="P382" s="73">
        <v>460</v>
      </c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7">
        <f t="shared" si="26"/>
        <v>0</v>
      </c>
    </row>
    <row r="383" spans="1:82" ht="15" customHeight="1">
      <c r="A383" s="39" t="s">
        <v>23</v>
      </c>
      <c r="B383" s="71">
        <v>40917</v>
      </c>
      <c r="C383" s="72" t="s">
        <v>17</v>
      </c>
      <c r="D383" s="90" t="s">
        <v>421</v>
      </c>
      <c r="E383" s="73">
        <v>-27</v>
      </c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73">
        <v>-27</v>
      </c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7">
        <f t="shared" si="26"/>
        <v>0</v>
      </c>
    </row>
    <row r="384" spans="1:82" ht="15" customHeight="1">
      <c r="A384" s="39" t="s">
        <v>23</v>
      </c>
      <c r="B384" s="71">
        <v>40917</v>
      </c>
      <c r="C384" s="72" t="s">
        <v>21</v>
      </c>
      <c r="D384" s="90" t="s">
        <v>421</v>
      </c>
      <c r="E384" s="73">
        <v>-4.8600000000000003</v>
      </c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73">
        <v>-4.8600000000000003</v>
      </c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7">
        <f t="shared" si="26"/>
        <v>0</v>
      </c>
    </row>
    <row r="385" spans="1:82" ht="15" customHeight="1">
      <c r="A385" s="43" t="s">
        <v>22</v>
      </c>
      <c r="B385" s="71">
        <v>40917</v>
      </c>
      <c r="C385" s="72" t="s">
        <v>328</v>
      </c>
      <c r="D385" s="75" t="s">
        <v>526</v>
      </c>
      <c r="E385" s="80">
        <v>-100</v>
      </c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80">
        <v>-100</v>
      </c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80">
        <v>-100</v>
      </c>
      <c r="CC385" s="66"/>
      <c r="CD385" s="67">
        <f t="shared" si="26"/>
        <v>0</v>
      </c>
    </row>
    <row r="386" spans="1:82" ht="15" customHeight="1">
      <c r="A386" s="39" t="s">
        <v>23</v>
      </c>
      <c r="B386" s="71">
        <v>40918</v>
      </c>
      <c r="C386" s="72" t="s">
        <v>759</v>
      </c>
      <c r="D386" s="90" t="s">
        <v>450</v>
      </c>
      <c r="E386" s="73">
        <v>38.799999999999997</v>
      </c>
      <c r="F386" s="66"/>
      <c r="G386" s="66"/>
      <c r="H386" s="66"/>
      <c r="I386" s="66"/>
      <c r="J386" s="66"/>
      <c r="K386" s="66"/>
      <c r="L386" s="73">
        <v>18</v>
      </c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73">
        <v>2</v>
      </c>
      <c r="BO386" s="73">
        <v>0.35</v>
      </c>
      <c r="BP386" s="73">
        <v>0.42</v>
      </c>
      <c r="BQ386" s="66"/>
      <c r="BR386" s="66"/>
      <c r="BS386" s="66"/>
      <c r="BT386" s="66"/>
      <c r="BU386" s="66"/>
      <c r="BV386" s="66"/>
      <c r="BW386" s="66"/>
      <c r="BX386" s="73">
        <v>18</v>
      </c>
      <c r="BY386" s="66"/>
      <c r="BZ386" s="66"/>
      <c r="CA386" s="66"/>
      <c r="CB386" s="66"/>
      <c r="CC386" s="66"/>
      <c r="CD386" s="95">
        <f t="shared" si="26"/>
        <v>2.9999999999994031E-2</v>
      </c>
    </row>
    <row r="387" spans="1:82" ht="15" customHeight="1">
      <c r="A387" s="39" t="s">
        <v>23</v>
      </c>
      <c r="B387" s="71">
        <v>40920</v>
      </c>
      <c r="C387" s="72" t="s">
        <v>7</v>
      </c>
      <c r="D387" s="75" t="s">
        <v>546</v>
      </c>
      <c r="E387" s="73">
        <v>-11.01</v>
      </c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73">
        <v>-11.01</v>
      </c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7">
        <f t="shared" si="26"/>
        <v>0</v>
      </c>
    </row>
    <row r="388" spans="1:82" ht="15" customHeight="1">
      <c r="A388" s="39" t="s">
        <v>23</v>
      </c>
      <c r="B388" s="71">
        <v>40920</v>
      </c>
      <c r="C388" s="72" t="s">
        <v>757</v>
      </c>
      <c r="D388" s="90" t="s">
        <v>450</v>
      </c>
      <c r="E388" s="73">
        <v>56.77</v>
      </c>
      <c r="F388" s="66"/>
      <c r="G388" s="66"/>
      <c r="H388" s="66"/>
      <c r="I388" s="66"/>
      <c r="J388" s="66"/>
      <c r="K388" s="66"/>
      <c r="L388" s="73">
        <v>18</v>
      </c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73">
        <v>2</v>
      </c>
      <c r="BO388" s="73">
        <v>0.35</v>
      </c>
      <c r="BP388" s="73">
        <v>0.42</v>
      </c>
      <c r="BQ388" s="66"/>
      <c r="BR388" s="66"/>
      <c r="BS388" s="66"/>
      <c r="BT388" s="66"/>
      <c r="BU388" s="66"/>
      <c r="BV388" s="66"/>
      <c r="BW388" s="66"/>
      <c r="BX388" s="73">
        <v>36</v>
      </c>
      <c r="BY388" s="66"/>
      <c r="BZ388" s="66"/>
      <c r="CA388" s="73">
        <v>56.77</v>
      </c>
      <c r="CB388" s="66"/>
      <c r="CC388" s="66"/>
      <c r="CD388" s="67">
        <f t="shared" si="26"/>
        <v>0</v>
      </c>
    </row>
    <row r="389" spans="1:82" ht="15" customHeight="1">
      <c r="A389" s="43" t="s">
        <v>22</v>
      </c>
      <c r="B389" s="71">
        <v>40920</v>
      </c>
      <c r="C389" s="72" t="s">
        <v>336</v>
      </c>
      <c r="D389" s="90"/>
      <c r="E389" s="80">
        <v>29</v>
      </c>
      <c r="F389" s="66"/>
      <c r="G389" s="66"/>
      <c r="H389" s="66"/>
      <c r="I389" s="66"/>
      <c r="J389" s="66"/>
      <c r="K389" s="66"/>
      <c r="L389" s="66"/>
      <c r="M389" s="80">
        <v>29</v>
      </c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80">
        <v>29</v>
      </c>
      <c r="CC389" s="66"/>
      <c r="CD389" s="67">
        <f t="shared" si="26"/>
        <v>0</v>
      </c>
    </row>
    <row r="390" spans="1:82" ht="15" customHeight="1">
      <c r="A390" s="43" t="s">
        <v>22</v>
      </c>
      <c r="B390" s="71">
        <v>40920</v>
      </c>
      <c r="C390" s="72" t="s">
        <v>337</v>
      </c>
      <c r="D390" s="90"/>
      <c r="E390" s="80">
        <v>5</v>
      </c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80">
        <v>5</v>
      </c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80">
        <v>5</v>
      </c>
      <c r="CC390" s="66"/>
      <c r="CD390" s="67">
        <f t="shared" si="26"/>
        <v>0</v>
      </c>
    </row>
    <row r="391" spans="1:82" ht="15" customHeight="1">
      <c r="A391" s="43" t="s">
        <v>22</v>
      </c>
      <c r="B391" s="71">
        <v>40920</v>
      </c>
      <c r="C391" s="72" t="s">
        <v>338</v>
      </c>
      <c r="D391" s="90"/>
      <c r="E391" s="80">
        <v>75</v>
      </c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80">
        <v>75</v>
      </c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80">
        <v>75</v>
      </c>
      <c r="CC391" s="66"/>
      <c r="CD391" s="67">
        <f t="shared" si="26"/>
        <v>0</v>
      </c>
    </row>
    <row r="392" spans="1:82" ht="15" customHeight="1">
      <c r="A392" s="39" t="s">
        <v>23</v>
      </c>
      <c r="B392" s="71">
        <v>40921</v>
      </c>
      <c r="C392" s="72" t="s">
        <v>455</v>
      </c>
      <c r="D392" s="90" t="s">
        <v>449</v>
      </c>
      <c r="E392" s="73">
        <v>-20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73">
        <v>-20</v>
      </c>
      <c r="BY392" s="66"/>
      <c r="BZ392" s="66"/>
      <c r="CA392" s="66"/>
      <c r="CB392" s="66"/>
      <c r="CC392" s="66"/>
      <c r="CD392" s="67">
        <f t="shared" si="26"/>
        <v>0</v>
      </c>
    </row>
    <row r="393" spans="1:82" ht="15" customHeight="1">
      <c r="A393" s="39" t="s">
        <v>23</v>
      </c>
      <c r="B393" s="71">
        <v>40921</v>
      </c>
      <c r="C393" s="72" t="s">
        <v>18</v>
      </c>
      <c r="D393" s="90" t="s">
        <v>450</v>
      </c>
      <c r="E393" s="73">
        <v>-3</v>
      </c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73">
        <v>-3</v>
      </c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7">
        <f t="shared" si="26"/>
        <v>0</v>
      </c>
    </row>
    <row r="394" spans="1:82" ht="15" customHeight="1">
      <c r="A394" s="39" t="s">
        <v>23</v>
      </c>
      <c r="B394" s="71">
        <v>40921</v>
      </c>
      <c r="C394" s="72" t="s">
        <v>451</v>
      </c>
      <c r="D394" s="90" t="s">
        <v>450</v>
      </c>
      <c r="E394" s="73">
        <v>-0.6</v>
      </c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73">
        <v>-0.6</v>
      </c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7">
        <f t="shared" si="26"/>
        <v>0</v>
      </c>
    </row>
    <row r="395" spans="1:82" ht="15" customHeight="1">
      <c r="A395" s="39" t="s">
        <v>23</v>
      </c>
      <c r="B395" s="71">
        <v>40921</v>
      </c>
      <c r="C395" s="72" t="s">
        <v>1</v>
      </c>
      <c r="D395" s="90" t="s">
        <v>450</v>
      </c>
      <c r="E395" s="73">
        <v>-0.36</v>
      </c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73">
        <v>-0.36</v>
      </c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7">
        <f t="shared" si="26"/>
        <v>0</v>
      </c>
    </row>
    <row r="396" spans="1:82" ht="15" customHeight="1">
      <c r="A396" s="43" t="s">
        <v>22</v>
      </c>
      <c r="B396" s="71">
        <v>40921</v>
      </c>
      <c r="C396" s="72" t="s">
        <v>339</v>
      </c>
      <c r="D396" s="90"/>
      <c r="E396" s="80">
        <v>80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80">
        <v>40</v>
      </c>
      <c r="P396" s="80">
        <v>40</v>
      </c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80">
        <v>80</v>
      </c>
      <c r="CC396" s="66"/>
      <c r="CD396" s="67">
        <f t="shared" si="26"/>
        <v>0</v>
      </c>
    </row>
    <row r="397" spans="1:82" ht="15" customHeight="1">
      <c r="A397" s="43" t="s">
        <v>22</v>
      </c>
      <c r="B397" s="71">
        <v>40922</v>
      </c>
      <c r="C397" s="72" t="s">
        <v>337</v>
      </c>
      <c r="D397" s="90"/>
      <c r="E397" s="80">
        <v>5</v>
      </c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80">
        <v>5</v>
      </c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80">
        <v>5</v>
      </c>
      <c r="CC397" s="66"/>
      <c r="CD397" s="67">
        <f t="shared" si="26"/>
        <v>0</v>
      </c>
    </row>
    <row r="398" spans="1:82" ht="15" customHeight="1">
      <c r="A398" s="43" t="s">
        <v>22</v>
      </c>
      <c r="B398" s="71">
        <v>40923</v>
      </c>
      <c r="C398" s="72" t="s">
        <v>547</v>
      </c>
      <c r="D398" s="94" t="s">
        <v>548</v>
      </c>
      <c r="E398" s="80">
        <v>-20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80">
        <v>-20</v>
      </c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80">
        <v>-20</v>
      </c>
      <c r="CC398" s="66"/>
      <c r="CD398" s="67">
        <f t="shared" si="26"/>
        <v>0</v>
      </c>
    </row>
    <row r="399" spans="1:82" ht="15" customHeight="1">
      <c r="A399" s="43" t="s">
        <v>22</v>
      </c>
      <c r="B399" s="71">
        <v>40924</v>
      </c>
      <c r="C399" s="72" t="s">
        <v>341</v>
      </c>
      <c r="D399" s="90"/>
      <c r="E399" s="80">
        <v>29</v>
      </c>
      <c r="F399" s="66"/>
      <c r="G399" s="66"/>
      <c r="H399" s="66"/>
      <c r="I399" s="66"/>
      <c r="J399" s="66"/>
      <c r="K399" s="66"/>
      <c r="L399" s="66"/>
      <c r="M399" s="80">
        <v>29</v>
      </c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80">
        <v>29</v>
      </c>
      <c r="CC399" s="66"/>
      <c r="CD399" s="67">
        <f t="shared" si="26"/>
        <v>0</v>
      </c>
    </row>
    <row r="400" spans="1:82" ht="15" customHeight="1">
      <c r="A400" s="39" t="s">
        <v>23</v>
      </c>
      <c r="B400" s="71">
        <v>40925</v>
      </c>
      <c r="C400" s="72" t="s">
        <v>549</v>
      </c>
      <c r="D400" s="90" t="s">
        <v>449</v>
      </c>
      <c r="E400" s="73">
        <v>-188</v>
      </c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73">
        <v>-188</v>
      </c>
      <c r="BY400" s="66"/>
      <c r="BZ400" s="66"/>
      <c r="CA400" s="66"/>
      <c r="CB400" s="66"/>
      <c r="CC400" s="66"/>
      <c r="CD400" s="67">
        <f t="shared" si="26"/>
        <v>0</v>
      </c>
    </row>
    <row r="401" spans="1:82" ht="15" customHeight="1">
      <c r="A401" s="39" t="s">
        <v>23</v>
      </c>
      <c r="B401" s="71">
        <v>40925</v>
      </c>
      <c r="C401" s="72" t="s">
        <v>18</v>
      </c>
      <c r="D401" s="90" t="s">
        <v>450</v>
      </c>
      <c r="E401" s="73">
        <v>-15</v>
      </c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73">
        <v>-15</v>
      </c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7">
        <f t="shared" si="26"/>
        <v>0</v>
      </c>
    </row>
    <row r="402" spans="1:82" ht="15" customHeight="1">
      <c r="A402" s="39" t="s">
        <v>23</v>
      </c>
      <c r="B402" s="71">
        <v>40925</v>
      </c>
      <c r="C402" s="72" t="s">
        <v>451</v>
      </c>
      <c r="D402" s="90" t="s">
        <v>450</v>
      </c>
      <c r="E402" s="73">
        <v>-3.02</v>
      </c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73">
        <v>-3.02</v>
      </c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7">
        <f t="shared" si="26"/>
        <v>0</v>
      </c>
    </row>
    <row r="403" spans="1:82" ht="15" customHeight="1">
      <c r="A403" s="39" t="s">
        <v>23</v>
      </c>
      <c r="B403" s="71">
        <v>40925</v>
      </c>
      <c r="C403" s="72" t="s">
        <v>1</v>
      </c>
      <c r="D403" s="90" t="s">
        <v>450</v>
      </c>
      <c r="E403" s="73">
        <v>-1.8</v>
      </c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73">
        <v>-1.8</v>
      </c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7">
        <f t="shared" si="26"/>
        <v>0</v>
      </c>
    </row>
    <row r="404" spans="1:82" ht="15" customHeight="1">
      <c r="A404" s="39" t="s">
        <v>23</v>
      </c>
      <c r="B404" s="71">
        <v>40813</v>
      </c>
      <c r="C404" s="96" t="s">
        <v>550</v>
      </c>
      <c r="D404" s="90"/>
      <c r="E404" s="73">
        <v>10</v>
      </c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73">
        <v>10</v>
      </c>
      <c r="BY404" s="66"/>
      <c r="BZ404" s="66"/>
      <c r="CA404" s="66"/>
      <c r="CB404" s="66"/>
      <c r="CC404" s="66"/>
      <c r="CD404" s="67">
        <f t="shared" si="26"/>
        <v>0</v>
      </c>
    </row>
    <row r="405" spans="1:82" ht="15" customHeight="1">
      <c r="A405" s="39" t="s">
        <v>23</v>
      </c>
      <c r="B405" s="71">
        <v>40813</v>
      </c>
      <c r="C405" s="96" t="s">
        <v>551</v>
      </c>
      <c r="D405" s="90"/>
      <c r="E405" s="73">
        <v>18</v>
      </c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P405" s="66"/>
      <c r="BQ405" s="66"/>
      <c r="BR405" s="66"/>
      <c r="BS405" s="66"/>
      <c r="BT405" s="66"/>
      <c r="BU405" s="66"/>
      <c r="BV405" s="66"/>
      <c r="BW405" s="66"/>
      <c r="BX405" s="73">
        <v>18</v>
      </c>
      <c r="BY405" s="66"/>
      <c r="BZ405" s="66"/>
      <c r="CA405" s="66"/>
      <c r="CB405" s="66"/>
      <c r="CC405" s="66"/>
      <c r="CD405" s="67">
        <f t="shared" si="26"/>
        <v>0</v>
      </c>
    </row>
    <row r="406" spans="1:82" ht="15" customHeight="1">
      <c r="A406" s="43" t="s">
        <v>22</v>
      </c>
      <c r="B406" s="71">
        <v>40925</v>
      </c>
      <c r="C406" s="72" t="s">
        <v>342</v>
      </c>
      <c r="D406" s="94" t="s">
        <v>552</v>
      </c>
      <c r="E406" s="80">
        <v>-22.4</v>
      </c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80">
        <v>-22.4</v>
      </c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80">
        <v>-22.4</v>
      </c>
      <c r="CC406" s="66"/>
      <c r="CD406" s="67">
        <f t="shared" si="26"/>
        <v>0</v>
      </c>
    </row>
    <row r="407" spans="1:82" ht="15" customHeight="1">
      <c r="A407" s="84" t="s">
        <v>267</v>
      </c>
      <c r="B407" s="71">
        <v>40925</v>
      </c>
      <c r="C407" s="72" t="s">
        <v>401</v>
      </c>
      <c r="D407" s="94"/>
      <c r="E407" s="70">
        <v>40</v>
      </c>
      <c r="F407" s="66"/>
      <c r="G407" s="66"/>
      <c r="H407" s="66"/>
      <c r="I407" s="66"/>
      <c r="J407" s="66"/>
      <c r="K407" s="66"/>
      <c r="L407" s="66"/>
      <c r="M407" s="66"/>
      <c r="N407" s="66"/>
      <c r="O407" s="70">
        <v>40</v>
      </c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70">
        <v>40</v>
      </c>
      <c r="CD407" s="67">
        <f t="shared" si="26"/>
        <v>0</v>
      </c>
    </row>
    <row r="408" spans="1:82" ht="15" customHeight="1">
      <c r="A408" s="43" t="s">
        <v>22</v>
      </c>
      <c r="B408" s="71">
        <v>40926</v>
      </c>
      <c r="C408" s="72" t="s">
        <v>302</v>
      </c>
      <c r="D408" s="90"/>
      <c r="E408" s="80">
        <v>3</v>
      </c>
      <c r="F408" s="66"/>
      <c r="G408" s="66"/>
      <c r="H408" s="66"/>
      <c r="I408" s="66"/>
      <c r="J408" s="66"/>
      <c r="K408" s="66"/>
      <c r="L408" s="66"/>
      <c r="M408" s="66"/>
      <c r="N408" s="80">
        <v>3</v>
      </c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80">
        <v>3</v>
      </c>
      <c r="CC408" s="66"/>
      <c r="CD408" s="67">
        <f t="shared" si="26"/>
        <v>0</v>
      </c>
    </row>
    <row r="409" spans="1:82" ht="15" customHeight="1">
      <c r="A409" s="39" t="s">
        <v>23</v>
      </c>
      <c r="B409" s="71">
        <v>40927</v>
      </c>
      <c r="C409" s="72" t="s">
        <v>458</v>
      </c>
      <c r="D409" s="75" t="s">
        <v>553</v>
      </c>
      <c r="E409" s="73">
        <v>-165.2</v>
      </c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73">
        <v>-165.2</v>
      </c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7">
        <f t="shared" ref="CD409:CD440" si="27">E409-SUM(F409:BX409)</f>
        <v>0</v>
      </c>
    </row>
    <row r="410" spans="1:82" ht="15" customHeight="1">
      <c r="A410" s="43" t="s">
        <v>22</v>
      </c>
      <c r="B410" s="71">
        <v>40927</v>
      </c>
      <c r="C410" s="72" t="s">
        <v>343</v>
      </c>
      <c r="D410" s="90"/>
      <c r="E410" s="80">
        <v>15</v>
      </c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80">
        <v>15</v>
      </c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80">
        <v>15</v>
      </c>
      <c r="CC410" s="66"/>
      <c r="CD410" s="67">
        <f t="shared" si="27"/>
        <v>0</v>
      </c>
    </row>
    <row r="411" spans="1:82" ht="15" customHeight="1">
      <c r="A411" s="39" t="s">
        <v>23</v>
      </c>
      <c r="B411" s="71">
        <v>40928</v>
      </c>
      <c r="C411" s="79" t="s">
        <v>43</v>
      </c>
      <c r="D411" s="75" t="s">
        <v>554</v>
      </c>
      <c r="E411" s="73">
        <v>-288.39</v>
      </c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73">
        <v>-115.98</v>
      </c>
      <c r="AI411" s="66"/>
      <c r="AJ411" s="73">
        <v>-14.42</v>
      </c>
      <c r="AK411" s="66"/>
      <c r="AL411" s="66"/>
      <c r="AM411" s="66"/>
      <c r="AN411" s="73">
        <v>-91.73</v>
      </c>
      <c r="AO411" s="66"/>
      <c r="AP411" s="73">
        <v>-66.260000000000005</v>
      </c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7">
        <f t="shared" si="27"/>
        <v>0</v>
      </c>
    </row>
    <row r="412" spans="1:82" ht="15" customHeight="1">
      <c r="A412" s="43" t="s">
        <v>22</v>
      </c>
      <c r="B412" s="71">
        <v>40928</v>
      </c>
      <c r="C412" s="72" t="s">
        <v>337</v>
      </c>
      <c r="D412" s="90"/>
      <c r="E412" s="80">
        <v>5</v>
      </c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80">
        <v>5</v>
      </c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80">
        <v>5</v>
      </c>
      <c r="CC412" s="66"/>
      <c r="CD412" s="67">
        <f t="shared" si="27"/>
        <v>0</v>
      </c>
    </row>
    <row r="413" spans="1:82" ht="15" customHeight="1">
      <c r="A413" s="43" t="s">
        <v>22</v>
      </c>
      <c r="B413" s="71">
        <v>40929</v>
      </c>
      <c r="C413" s="72" t="s">
        <v>344</v>
      </c>
      <c r="D413" s="90"/>
      <c r="E413" s="80">
        <v>20</v>
      </c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80">
        <v>20</v>
      </c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80">
        <v>20</v>
      </c>
      <c r="CC413" s="66"/>
      <c r="CD413" s="67">
        <f t="shared" si="27"/>
        <v>0</v>
      </c>
    </row>
    <row r="414" spans="1:82" ht="15" customHeight="1">
      <c r="A414" s="43" t="s">
        <v>22</v>
      </c>
      <c r="B414" s="71">
        <v>40928</v>
      </c>
      <c r="C414" s="72" t="s">
        <v>337</v>
      </c>
      <c r="D414" s="94"/>
      <c r="E414" s="80">
        <v>5</v>
      </c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80">
        <v>5</v>
      </c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80">
        <v>5</v>
      </c>
      <c r="CC414" s="66"/>
      <c r="CD414" s="67">
        <f t="shared" si="27"/>
        <v>0</v>
      </c>
    </row>
    <row r="415" spans="1:82" ht="15" customHeight="1">
      <c r="A415" s="43" t="s">
        <v>22</v>
      </c>
      <c r="B415" s="71">
        <v>40928</v>
      </c>
      <c r="C415" s="72" t="s">
        <v>337</v>
      </c>
      <c r="D415" s="94"/>
      <c r="E415" s="80">
        <v>5</v>
      </c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80">
        <v>5</v>
      </c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80">
        <v>5</v>
      </c>
      <c r="CC415" s="66"/>
      <c r="CD415" s="67">
        <f t="shared" si="27"/>
        <v>0</v>
      </c>
    </row>
    <row r="416" spans="1:82" ht="15" customHeight="1">
      <c r="A416" s="43" t="s">
        <v>22</v>
      </c>
      <c r="B416" s="71">
        <v>40928</v>
      </c>
      <c r="C416" s="72" t="s">
        <v>337</v>
      </c>
      <c r="D416" s="94"/>
      <c r="E416" s="80">
        <v>5</v>
      </c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80">
        <v>5</v>
      </c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80">
        <v>5</v>
      </c>
      <c r="CC416" s="66"/>
      <c r="CD416" s="67">
        <f t="shared" si="27"/>
        <v>0</v>
      </c>
    </row>
    <row r="417" spans="1:82" ht="15" customHeight="1">
      <c r="A417" s="84" t="s">
        <v>267</v>
      </c>
      <c r="B417" s="71">
        <v>40928</v>
      </c>
      <c r="C417" s="72" t="s">
        <v>402</v>
      </c>
      <c r="D417" s="94"/>
      <c r="E417" s="70">
        <v>32.770000000000003</v>
      </c>
      <c r="F417" s="66"/>
      <c r="G417" s="66"/>
      <c r="H417" s="66"/>
      <c r="I417" s="66"/>
      <c r="J417" s="66"/>
      <c r="K417" s="66"/>
      <c r="L417" s="66"/>
      <c r="M417" s="66"/>
      <c r="N417" s="66"/>
      <c r="O417" s="70">
        <v>30</v>
      </c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73">
        <v>2</v>
      </c>
      <c r="BO417" s="73">
        <v>0.35</v>
      </c>
      <c r="BP417" s="73">
        <v>0.42</v>
      </c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70">
        <v>32.770000000000003</v>
      </c>
      <c r="CD417" s="67">
        <f t="shared" si="27"/>
        <v>0</v>
      </c>
    </row>
    <row r="418" spans="1:82" ht="15" customHeight="1">
      <c r="A418" s="84" t="s">
        <v>267</v>
      </c>
      <c r="B418" s="71">
        <v>40928</v>
      </c>
      <c r="C418" s="72" t="s">
        <v>555</v>
      </c>
      <c r="D418" s="94"/>
      <c r="E418" s="70">
        <v>53</v>
      </c>
      <c r="F418" s="66"/>
      <c r="G418" s="66"/>
      <c r="H418" s="66"/>
      <c r="I418" s="66"/>
      <c r="J418" s="66"/>
      <c r="K418" s="66"/>
      <c r="L418" s="66"/>
      <c r="M418" s="66"/>
      <c r="N418" s="66"/>
      <c r="O418" s="70">
        <v>53</v>
      </c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70">
        <v>53</v>
      </c>
      <c r="CD418" s="67">
        <f t="shared" si="27"/>
        <v>0</v>
      </c>
    </row>
    <row r="419" spans="1:82" ht="15" customHeight="1">
      <c r="A419" s="84" t="s">
        <v>267</v>
      </c>
      <c r="B419" s="71">
        <v>40928</v>
      </c>
      <c r="C419" s="72" t="s">
        <v>556</v>
      </c>
      <c r="D419" s="94"/>
      <c r="E419" s="70">
        <v>24</v>
      </c>
      <c r="F419" s="66"/>
      <c r="G419" s="66"/>
      <c r="H419" s="66"/>
      <c r="I419" s="66"/>
      <c r="J419" s="66"/>
      <c r="K419" s="66"/>
      <c r="L419" s="66"/>
      <c r="M419" s="66"/>
      <c r="N419" s="66"/>
      <c r="P419" s="70">
        <v>24</v>
      </c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70">
        <v>24</v>
      </c>
      <c r="CD419" s="67">
        <f t="shared" si="27"/>
        <v>0</v>
      </c>
    </row>
    <row r="420" spans="1:82" ht="15" customHeight="1">
      <c r="A420" s="43" t="s">
        <v>22</v>
      </c>
      <c r="B420" s="71">
        <v>40930</v>
      </c>
      <c r="C420" s="72" t="s">
        <v>49</v>
      </c>
      <c r="D420" s="94"/>
      <c r="E420" s="87">
        <v>-200</v>
      </c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87">
        <v>-200</v>
      </c>
      <c r="CC420" s="66"/>
      <c r="CD420" s="67">
        <f t="shared" si="27"/>
        <v>-200</v>
      </c>
    </row>
    <row r="421" spans="1:82" ht="15" customHeight="1">
      <c r="A421" s="84" t="s">
        <v>267</v>
      </c>
      <c r="B421" s="71">
        <v>40930</v>
      </c>
      <c r="C421" s="72" t="s">
        <v>49</v>
      </c>
      <c r="D421" s="94"/>
      <c r="E421" s="87">
        <v>-200</v>
      </c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87">
        <v>-200</v>
      </c>
      <c r="CD421" s="67">
        <f t="shared" si="27"/>
        <v>-200</v>
      </c>
    </row>
    <row r="422" spans="1:82" ht="15" customHeight="1">
      <c r="A422" s="43" t="s">
        <v>22</v>
      </c>
      <c r="B422" s="71">
        <v>40931</v>
      </c>
      <c r="C422" s="72" t="s">
        <v>337</v>
      </c>
      <c r="D422" s="94"/>
      <c r="E422" s="80">
        <v>5</v>
      </c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80">
        <v>5</v>
      </c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80">
        <v>5</v>
      </c>
      <c r="CC422" s="66"/>
      <c r="CD422" s="67">
        <f t="shared" si="27"/>
        <v>0</v>
      </c>
    </row>
    <row r="423" spans="1:82" ht="15" customHeight="1">
      <c r="A423" s="43" t="s">
        <v>22</v>
      </c>
      <c r="B423" s="71">
        <v>40932</v>
      </c>
      <c r="C423" s="72" t="s">
        <v>337</v>
      </c>
      <c r="D423" s="94"/>
      <c r="E423" s="80">
        <v>5</v>
      </c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80">
        <v>5</v>
      </c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80">
        <v>5</v>
      </c>
      <c r="CC423" s="66"/>
      <c r="CD423" s="67">
        <f t="shared" si="27"/>
        <v>0</v>
      </c>
    </row>
    <row r="424" spans="1:82" ht="15" customHeight="1">
      <c r="A424" s="43" t="s">
        <v>22</v>
      </c>
      <c r="B424" s="71">
        <v>40932</v>
      </c>
      <c r="C424" s="72" t="s">
        <v>337</v>
      </c>
      <c r="D424" s="94"/>
      <c r="E424" s="80">
        <v>5</v>
      </c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80">
        <v>5</v>
      </c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80">
        <v>5</v>
      </c>
      <c r="CC424" s="66"/>
      <c r="CD424" s="67">
        <f t="shared" si="27"/>
        <v>0</v>
      </c>
    </row>
    <row r="425" spans="1:82" ht="15" customHeight="1">
      <c r="A425" s="43" t="s">
        <v>22</v>
      </c>
      <c r="B425" s="71">
        <v>40933</v>
      </c>
      <c r="C425" s="72" t="s">
        <v>337</v>
      </c>
      <c r="D425" s="94"/>
      <c r="E425" s="80">
        <v>5</v>
      </c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80">
        <v>5</v>
      </c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80">
        <v>5</v>
      </c>
      <c r="CC425" s="66"/>
      <c r="CD425" s="67">
        <f t="shared" si="27"/>
        <v>0</v>
      </c>
    </row>
    <row r="426" spans="1:82" ht="15" customHeight="1">
      <c r="A426" s="43" t="s">
        <v>22</v>
      </c>
      <c r="B426" s="71">
        <v>40933</v>
      </c>
      <c r="C426" s="72" t="s">
        <v>337</v>
      </c>
      <c r="D426" s="94"/>
      <c r="E426" s="80">
        <v>5</v>
      </c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80">
        <v>5</v>
      </c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80">
        <v>5</v>
      </c>
      <c r="CC426" s="66"/>
      <c r="CD426" s="67">
        <f t="shared" si="27"/>
        <v>0</v>
      </c>
    </row>
    <row r="427" spans="1:82" ht="15" customHeight="1">
      <c r="A427" s="43" t="s">
        <v>22</v>
      </c>
      <c r="B427" s="71">
        <v>40933</v>
      </c>
      <c r="C427" s="72" t="s">
        <v>337</v>
      </c>
      <c r="D427" s="94"/>
      <c r="E427" s="80">
        <v>5</v>
      </c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80">
        <v>5</v>
      </c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80">
        <v>5</v>
      </c>
      <c r="CC427" s="66"/>
      <c r="CD427" s="67">
        <f t="shared" si="27"/>
        <v>0</v>
      </c>
    </row>
    <row r="428" spans="1:82" ht="15" customHeight="1">
      <c r="A428" s="43" t="s">
        <v>22</v>
      </c>
      <c r="B428" s="71">
        <v>40933</v>
      </c>
      <c r="C428" s="72" t="s">
        <v>337</v>
      </c>
      <c r="D428" s="94"/>
      <c r="E428" s="80">
        <v>5</v>
      </c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80">
        <v>5</v>
      </c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80">
        <v>5</v>
      </c>
      <c r="CC428" s="66"/>
      <c r="CD428" s="67">
        <f t="shared" si="27"/>
        <v>0</v>
      </c>
    </row>
    <row r="429" spans="1:82" ht="15" customHeight="1">
      <c r="A429" s="43" t="s">
        <v>22</v>
      </c>
      <c r="B429" s="71">
        <v>40934</v>
      </c>
      <c r="C429" s="72" t="s">
        <v>337</v>
      </c>
      <c r="D429" s="94"/>
      <c r="E429" s="80">
        <v>5</v>
      </c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80">
        <v>5</v>
      </c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80">
        <v>5</v>
      </c>
      <c r="CC429" s="66"/>
      <c r="CD429" s="67">
        <f t="shared" si="27"/>
        <v>0</v>
      </c>
    </row>
    <row r="430" spans="1:82" ht="15" customHeight="1">
      <c r="A430" s="39" t="s">
        <v>23</v>
      </c>
      <c r="B430" s="71">
        <v>40938</v>
      </c>
      <c r="C430" s="72" t="s">
        <v>557</v>
      </c>
      <c r="D430" s="75" t="s">
        <v>558</v>
      </c>
      <c r="E430" s="73">
        <v>-74.52</v>
      </c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73">
        <v>-74.52</v>
      </c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7">
        <f t="shared" si="27"/>
        <v>0</v>
      </c>
    </row>
    <row r="431" spans="1:82" ht="15" customHeight="1">
      <c r="A431" s="39" t="s">
        <v>23</v>
      </c>
      <c r="B431" s="71">
        <v>40938</v>
      </c>
      <c r="C431" s="72" t="s">
        <v>17</v>
      </c>
      <c r="D431" s="90" t="s">
        <v>421</v>
      </c>
      <c r="E431" s="73">
        <v>-1</v>
      </c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73">
        <v>-1</v>
      </c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7">
        <f t="shared" si="27"/>
        <v>0</v>
      </c>
    </row>
    <row r="432" spans="1:82" ht="15" customHeight="1">
      <c r="A432" s="39" t="s">
        <v>23</v>
      </c>
      <c r="B432" s="71">
        <v>40938</v>
      </c>
      <c r="C432" s="72" t="s">
        <v>37</v>
      </c>
      <c r="D432" s="75" t="s">
        <v>559</v>
      </c>
      <c r="E432" s="73">
        <v>-589.07000000000005</v>
      </c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73">
        <f>E432/3</f>
        <v>-196.35666666666668</v>
      </c>
      <c r="AH432" s="66"/>
      <c r="AI432" s="73">
        <f>E432/3</f>
        <v>-196.35666666666668</v>
      </c>
      <c r="AJ432" s="66"/>
      <c r="AK432" s="66"/>
      <c r="AL432" s="66"/>
      <c r="AM432" s="73">
        <f>E432/3</f>
        <v>-196.35666666666668</v>
      </c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7">
        <f t="shared" si="27"/>
        <v>0</v>
      </c>
    </row>
    <row r="433" spans="1:82" ht="15" customHeight="1">
      <c r="A433" s="39" t="s">
        <v>23</v>
      </c>
      <c r="B433" s="71">
        <v>40938</v>
      </c>
      <c r="C433" s="72" t="s">
        <v>38</v>
      </c>
      <c r="D433" s="75" t="s">
        <v>559</v>
      </c>
      <c r="E433" s="73">
        <v>-964.93</v>
      </c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73">
        <v>-445.35</v>
      </c>
      <c r="AN433" s="66"/>
      <c r="AO433" s="73">
        <v>-519.58000000000004</v>
      </c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7">
        <f t="shared" si="27"/>
        <v>0</v>
      </c>
    </row>
    <row r="434" spans="1:82" ht="15" customHeight="1">
      <c r="A434" s="39" t="s">
        <v>23</v>
      </c>
      <c r="B434" s="71">
        <v>40938</v>
      </c>
      <c r="C434" s="72" t="s">
        <v>112</v>
      </c>
      <c r="D434" s="75" t="s">
        <v>559</v>
      </c>
      <c r="E434" s="73">
        <v>-80</v>
      </c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73">
        <v>-80</v>
      </c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7">
        <f t="shared" si="27"/>
        <v>0</v>
      </c>
    </row>
    <row r="435" spans="1:82" ht="15" customHeight="1">
      <c r="A435" s="39" t="s">
        <v>23</v>
      </c>
      <c r="B435" s="71">
        <v>40938</v>
      </c>
      <c r="C435" s="72" t="s">
        <v>560</v>
      </c>
      <c r="D435" s="90" t="s">
        <v>450</v>
      </c>
      <c r="E435" s="73">
        <v>39.96</v>
      </c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73">
        <v>3</v>
      </c>
      <c r="BO435" s="73">
        <v>0.36</v>
      </c>
      <c r="BP435" s="73">
        <v>0.6</v>
      </c>
      <c r="BQ435" s="66"/>
      <c r="BR435" s="66"/>
      <c r="BS435" s="66"/>
      <c r="BT435" s="66"/>
      <c r="BU435" s="66"/>
      <c r="BV435" s="66"/>
      <c r="BW435" s="66"/>
      <c r="BX435" s="73">
        <v>36</v>
      </c>
      <c r="BY435" s="66"/>
      <c r="BZ435" s="66"/>
      <c r="CA435" s="73">
        <v>39.96</v>
      </c>
      <c r="CB435" s="66"/>
      <c r="CC435" s="66"/>
      <c r="CD435" s="67">
        <f t="shared" si="27"/>
        <v>0</v>
      </c>
    </row>
    <row r="436" spans="1:82" ht="15" customHeight="1">
      <c r="A436" s="39" t="s">
        <v>23</v>
      </c>
      <c r="B436" s="71">
        <v>40938</v>
      </c>
      <c r="C436" s="72" t="s">
        <v>461</v>
      </c>
      <c r="D436" s="90" t="s">
        <v>450</v>
      </c>
      <c r="E436" s="73">
        <v>73.959999999999994</v>
      </c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73">
        <v>3</v>
      </c>
      <c r="BO436" s="73">
        <v>0.36</v>
      </c>
      <c r="BP436" s="73">
        <v>0.6</v>
      </c>
      <c r="BQ436" s="66"/>
      <c r="BR436" s="66"/>
      <c r="BS436" s="66"/>
      <c r="BT436" s="66"/>
      <c r="BU436" s="66"/>
      <c r="BV436" s="66"/>
      <c r="BW436" s="66"/>
      <c r="BX436" s="73">
        <v>70</v>
      </c>
      <c r="BY436" s="66"/>
      <c r="BZ436" s="66"/>
      <c r="CA436" s="73">
        <v>73.959999999999994</v>
      </c>
      <c r="CB436" s="66"/>
      <c r="CC436" s="66"/>
      <c r="CD436" s="67">
        <f t="shared" si="27"/>
        <v>0</v>
      </c>
    </row>
    <row r="437" spans="1:82" ht="15" customHeight="1">
      <c r="A437" s="39" t="s">
        <v>23</v>
      </c>
      <c r="B437" s="71">
        <v>40938</v>
      </c>
      <c r="C437" s="72" t="s">
        <v>186</v>
      </c>
      <c r="D437" s="75" t="s">
        <v>559</v>
      </c>
      <c r="E437" s="73">
        <v>-200</v>
      </c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73">
        <v>-200</v>
      </c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7">
        <f t="shared" si="27"/>
        <v>0</v>
      </c>
    </row>
    <row r="438" spans="1:82" ht="15" customHeight="1">
      <c r="A438" s="39" t="s">
        <v>23</v>
      </c>
      <c r="B438" s="71">
        <v>40938</v>
      </c>
      <c r="C438" s="72" t="s">
        <v>40</v>
      </c>
      <c r="D438" s="75" t="s">
        <v>559</v>
      </c>
      <c r="E438" s="73">
        <v>-80</v>
      </c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73">
        <v>-80</v>
      </c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7">
        <f t="shared" si="27"/>
        <v>0</v>
      </c>
    </row>
    <row r="439" spans="1:82" ht="15" customHeight="1">
      <c r="A439" s="39" t="s">
        <v>23</v>
      </c>
      <c r="B439" s="71">
        <v>40938</v>
      </c>
      <c r="C439" s="72" t="s">
        <v>113</v>
      </c>
      <c r="D439" s="75" t="s">
        <v>559</v>
      </c>
      <c r="E439" s="73">
        <v>-100</v>
      </c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73">
        <v>-100</v>
      </c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7">
        <f t="shared" si="27"/>
        <v>0</v>
      </c>
    </row>
    <row r="440" spans="1:82" ht="15" customHeight="1">
      <c r="A440" s="39" t="s">
        <v>23</v>
      </c>
      <c r="B440" s="71">
        <v>40938</v>
      </c>
      <c r="C440" s="72" t="s">
        <v>115</v>
      </c>
      <c r="D440" s="75" t="s">
        <v>559</v>
      </c>
      <c r="E440" s="73">
        <v>-80</v>
      </c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73">
        <v>-80</v>
      </c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7">
        <f t="shared" si="27"/>
        <v>0</v>
      </c>
    </row>
    <row r="441" spans="1:82" ht="15" customHeight="1">
      <c r="A441" s="39" t="s">
        <v>23</v>
      </c>
      <c r="B441" s="71">
        <v>40938</v>
      </c>
      <c r="C441" s="72" t="s">
        <v>39</v>
      </c>
      <c r="D441" s="75" t="s">
        <v>559</v>
      </c>
      <c r="E441" s="73">
        <v>-80</v>
      </c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73">
        <v>-80</v>
      </c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7">
        <f t="shared" ref="CD441:CD452" si="28">E441-SUM(F441:BX441)</f>
        <v>0</v>
      </c>
    </row>
    <row r="442" spans="1:82" ht="15" customHeight="1">
      <c r="A442" s="39" t="s">
        <v>23</v>
      </c>
      <c r="B442" s="71">
        <v>40938</v>
      </c>
      <c r="C442" s="72" t="s">
        <v>187</v>
      </c>
      <c r="D442" s="75" t="s">
        <v>559</v>
      </c>
      <c r="E442" s="73">
        <v>-160</v>
      </c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73">
        <v>-80</v>
      </c>
      <c r="AH442" s="66"/>
      <c r="AI442" s="73">
        <v>-80</v>
      </c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7">
        <f t="shared" si="28"/>
        <v>0</v>
      </c>
    </row>
    <row r="443" spans="1:82" ht="15" customHeight="1">
      <c r="A443" s="39" t="s">
        <v>23</v>
      </c>
      <c r="B443" s="71">
        <v>40938</v>
      </c>
      <c r="C443" s="72" t="s">
        <v>188</v>
      </c>
      <c r="D443" s="75" t="s">
        <v>559</v>
      </c>
      <c r="E443" s="73">
        <v>-80</v>
      </c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73">
        <v>-80</v>
      </c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7">
        <f t="shared" si="28"/>
        <v>0</v>
      </c>
    </row>
    <row r="444" spans="1:82" ht="15" customHeight="1">
      <c r="A444" s="43" t="s">
        <v>22</v>
      </c>
      <c r="B444" s="71">
        <v>40938</v>
      </c>
      <c r="C444" s="72" t="s">
        <v>342</v>
      </c>
      <c r="D444" s="75" t="s">
        <v>561</v>
      </c>
      <c r="E444" s="87">
        <v>-10</v>
      </c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87">
        <v>-10</v>
      </c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87">
        <v>-10</v>
      </c>
      <c r="CC444" s="66"/>
      <c r="CD444" s="67">
        <f t="shared" si="28"/>
        <v>0</v>
      </c>
    </row>
    <row r="445" spans="1:82" ht="15" customHeight="1">
      <c r="A445" s="43" t="s">
        <v>22</v>
      </c>
      <c r="B445" s="71">
        <v>40938</v>
      </c>
      <c r="C445" s="72" t="s">
        <v>337</v>
      </c>
      <c r="D445" s="90"/>
      <c r="E445" s="80">
        <v>5</v>
      </c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80">
        <v>5</v>
      </c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80">
        <v>5</v>
      </c>
      <c r="CC445" s="66"/>
      <c r="CD445" s="67">
        <f t="shared" si="28"/>
        <v>0</v>
      </c>
    </row>
    <row r="446" spans="1:82" ht="15" customHeight="1">
      <c r="A446" s="39" t="s">
        <v>23</v>
      </c>
      <c r="B446" s="71">
        <v>40939</v>
      </c>
      <c r="C446" s="72" t="s">
        <v>508</v>
      </c>
      <c r="D446" s="90" t="s">
        <v>450</v>
      </c>
      <c r="E446" s="73">
        <v>39.96</v>
      </c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73">
        <v>3</v>
      </c>
      <c r="BO446" s="73">
        <v>0.36</v>
      </c>
      <c r="BP446" s="73">
        <v>0.6</v>
      </c>
      <c r="BQ446" s="66"/>
      <c r="BR446" s="66"/>
      <c r="BS446" s="66"/>
      <c r="BT446" s="66"/>
      <c r="BU446" s="66"/>
      <c r="BV446" s="66"/>
      <c r="BW446" s="66"/>
      <c r="BX446" s="73">
        <v>36</v>
      </c>
      <c r="BY446" s="66"/>
      <c r="BZ446" s="66"/>
      <c r="CA446" s="73">
        <v>39.96</v>
      </c>
      <c r="CB446" s="66"/>
      <c r="CC446" s="66"/>
      <c r="CD446" s="67">
        <f t="shared" si="28"/>
        <v>0</v>
      </c>
    </row>
    <row r="447" spans="1:82" ht="15" customHeight="1">
      <c r="A447" s="39" t="s">
        <v>23</v>
      </c>
      <c r="B447" s="71">
        <v>40939</v>
      </c>
      <c r="C447" s="72" t="s">
        <v>562</v>
      </c>
      <c r="D447" s="90" t="s">
        <v>450</v>
      </c>
      <c r="E447" s="73">
        <v>21.96</v>
      </c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73">
        <v>3</v>
      </c>
      <c r="BO447" s="73">
        <v>0.36</v>
      </c>
      <c r="BP447" s="73">
        <v>0.6</v>
      </c>
      <c r="BQ447" s="66"/>
      <c r="BR447" s="66"/>
      <c r="BS447" s="66"/>
      <c r="BT447" s="66"/>
      <c r="BU447" s="66"/>
      <c r="BV447" s="66"/>
      <c r="BW447" s="66"/>
      <c r="BX447" s="73">
        <v>18</v>
      </c>
      <c r="BY447" s="66"/>
      <c r="BZ447" s="66"/>
      <c r="CA447" s="73">
        <v>21.96</v>
      </c>
      <c r="CB447" s="66"/>
      <c r="CC447" s="66"/>
      <c r="CD447" s="67">
        <f t="shared" si="28"/>
        <v>0</v>
      </c>
    </row>
    <row r="448" spans="1:82" ht="15" customHeight="1">
      <c r="A448" s="39" t="s">
        <v>23</v>
      </c>
      <c r="B448" s="71">
        <v>40939</v>
      </c>
      <c r="C448" s="72" t="s">
        <v>469</v>
      </c>
      <c r="D448" s="90" t="s">
        <v>450</v>
      </c>
      <c r="E448" s="73">
        <v>23.96</v>
      </c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73">
        <v>3</v>
      </c>
      <c r="BO448" s="73">
        <v>0.36</v>
      </c>
      <c r="BP448" s="73">
        <v>0.6</v>
      </c>
      <c r="BQ448" s="66"/>
      <c r="BR448" s="66"/>
      <c r="BS448" s="66"/>
      <c r="BT448" s="66"/>
      <c r="BU448" s="66"/>
      <c r="BV448" s="66"/>
      <c r="BW448" s="66"/>
      <c r="BX448" s="73">
        <v>20</v>
      </c>
      <c r="BY448" s="66"/>
      <c r="BZ448" s="66"/>
      <c r="CA448" s="73">
        <v>23.96</v>
      </c>
      <c r="CB448" s="66"/>
      <c r="CC448" s="66"/>
      <c r="CD448" s="67">
        <f t="shared" si="28"/>
        <v>0</v>
      </c>
    </row>
    <row r="449" spans="1:82" ht="15" customHeight="1">
      <c r="A449" s="43" t="s">
        <v>22</v>
      </c>
      <c r="B449" s="71">
        <v>40939</v>
      </c>
      <c r="C449" s="72" t="s">
        <v>337</v>
      </c>
      <c r="D449" s="90"/>
      <c r="E449" s="80">
        <v>5</v>
      </c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80">
        <v>5</v>
      </c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80">
        <v>5</v>
      </c>
      <c r="CC449" s="66"/>
      <c r="CD449" s="67">
        <f t="shared" si="28"/>
        <v>0</v>
      </c>
    </row>
    <row r="450" spans="1:82" ht="15" customHeight="1">
      <c r="A450" s="39" t="s">
        <v>23</v>
      </c>
      <c r="B450" s="71">
        <v>40959</v>
      </c>
      <c r="C450" s="72" t="s">
        <v>422</v>
      </c>
      <c r="D450" s="75"/>
      <c r="E450" s="73">
        <v>200</v>
      </c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73">
        <v>200</v>
      </c>
      <c r="CB450" s="66"/>
      <c r="CC450" s="66"/>
      <c r="CD450" s="67">
        <f t="shared" si="28"/>
        <v>200</v>
      </c>
    </row>
    <row r="451" spans="1:82" ht="15" customHeight="1">
      <c r="A451" s="39" t="s">
        <v>23</v>
      </c>
      <c r="B451" s="71">
        <v>40959</v>
      </c>
      <c r="C451" s="72" t="s">
        <v>658</v>
      </c>
      <c r="D451" s="75"/>
      <c r="E451" s="73">
        <v>200</v>
      </c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73">
        <v>200</v>
      </c>
      <c r="CB451" s="66"/>
      <c r="CC451" s="66"/>
      <c r="CD451" s="67">
        <f t="shared" si="28"/>
        <v>200</v>
      </c>
    </row>
    <row r="452" spans="1:82" ht="15" customHeight="1" thickBot="1">
      <c r="A452" s="39" t="s">
        <v>23</v>
      </c>
      <c r="B452" s="71">
        <v>40968</v>
      </c>
      <c r="C452" s="72" t="s">
        <v>13</v>
      </c>
      <c r="D452" s="75" t="s">
        <v>563</v>
      </c>
      <c r="E452" s="73">
        <v>-1037.96</v>
      </c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73">
        <v>-378.52</v>
      </c>
      <c r="AI452" s="66"/>
      <c r="AJ452" s="73">
        <v>-150.46</v>
      </c>
      <c r="AM452" s="66"/>
      <c r="AN452" s="73">
        <v>-279.54000000000002</v>
      </c>
      <c r="AP452" s="73">
        <v>-229.44</v>
      </c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7">
        <f t="shared" si="28"/>
        <v>0</v>
      </c>
    </row>
    <row r="453" spans="1:82" ht="15" customHeight="1" thickTop="1" thickBot="1">
      <c r="A453" s="10"/>
      <c r="B453" s="41"/>
      <c r="C453" s="42" t="s">
        <v>201</v>
      </c>
      <c r="D453" s="93"/>
      <c r="E453" s="97">
        <f t="shared" ref="E453:AJ453" si="29">SUM(E377:E452)</f>
        <v>997.50000000000045</v>
      </c>
      <c r="F453" s="64">
        <f t="shared" si="29"/>
        <v>0</v>
      </c>
      <c r="G453" s="64">
        <f t="shared" si="29"/>
        <v>0</v>
      </c>
      <c r="H453" s="64">
        <f t="shared" si="29"/>
        <v>0</v>
      </c>
      <c r="I453" s="64">
        <f t="shared" si="29"/>
        <v>0</v>
      </c>
      <c r="J453" s="64">
        <f t="shared" si="29"/>
        <v>0</v>
      </c>
      <c r="K453" s="64">
        <f t="shared" si="29"/>
        <v>0</v>
      </c>
      <c r="L453" s="64">
        <f t="shared" si="29"/>
        <v>1872</v>
      </c>
      <c r="M453" s="64">
        <f t="shared" si="29"/>
        <v>1133</v>
      </c>
      <c r="N453" s="64">
        <f t="shared" si="29"/>
        <v>429</v>
      </c>
      <c r="O453" s="64">
        <f t="shared" si="29"/>
        <v>1093</v>
      </c>
      <c r="P453" s="64">
        <f t="shared" si="29"/>
        <v>524</v>
      </c>
      <c r="Q453" s="64">
        <f t="shared" si="29"/>
        <v>0</v>
      </c>
      <c r="R453" s="64">
        <f t="shared" si="29"/>
        <v>0</v>
      </c>
      <c r="S453" s="64">
        <f t="shared" si="29"/>
        <v>0</v>
      </c>
      <c r="T453" s="64">
        <f t="shared" si="29"/>
        <v>0</v>
      </c>
      <c r="U453" s="64">
        <f t="shared" si="29"/>
        <v>0</v>
      </c>
      <c r="V453" s="64">
        <f t="shared" si="29"/>
        <v>0</v>
      </c>
      <c r="W453" s="64">
        <f t="shared" si="29"/>
        <v>190</v>
      </c>
      <c r="X453" s="64">
        <f t="shared" si="29"/>
        <v>0</v>
      </c>
      <c r="Y453" s="64">
        <f t="shared" si="29"/>
        <v>0</v>
      </c>
      <c r="Z453" s="64">
        <f t="shared" si="29"/>
        <v>0</v>
      </c>
      <c r="AA453" s="64">
        <f t="shared" si="29"/>
        <v>0</v>
      </c>
      <c r="AB453" s="64">
        <f t="shared" si="29"/>
        <v>0</v>
      </c>
      <c r="AC453" s="64">
        <f t="shared" si="29"/>
        <v>0</v>
      </c>
      <c r="AD453" s="64">
        <f t="shared" si="29"/>
        <v>0</v>
      </c>
      <c r="AE453" s="64">
        <f t="shared" si="29"/>
        <v>0</v>
      </c>
      <c r="AF453" s="64">
        <f t="shared" si="29"/>
        <v>0</v>
      </c>
      <c r="AG453" s="64">
        <f t="shared" si="29"/>
        <v>-896.35666666666668</v>
      </c>
      <c r="AH453" s="64">
        <f t="shared" si="29"/>
        <v>-494.5</v>
      </c>
      <c r="AI453" s="64">
        <f t="shared" si="29"/>
        <v>-356.35666666666668</v>
      </c>
      <c r="AJ453" s="64">
        <f t="shared" si="29"/>
        <v>-164.88</v>
      </c>
      <c r="AK453" s="64">
        <f t="shared" ref="AK453:BQ453" si="30">SUM(AK377:AK452)</f>
        <v>0</v>
      </c>
      <c r="AL453" s="64">
        <f t="shared" si="30"/>
        <v>0</v>
      </c>
      <c r="AM453" s="64">
        <f t="shared" si="30"/>
        <v>-641.70666666666671</v>
      </c>
      <c r="AN453" s="64">
        <f t="shared" si="30"/>
        <v>-371.27000000000004</v>
      </c>
      <c r="AO453" s="64">
        <f t="shared" si="30"/>
        <v>-519.58000000000004</v>
      </c>
      <c r="AP453" s="64">
        <f t="shared" si="30"/>
        <v>-295.7</v>
      </c>
      <c r="AQ453" s="64">
        <f t="shared" si="30"/>
        <v>0</v>
      </c>
      <c r="AR453" s="64">
        <f t="shared" si="30"/>
        <v>0</v>
      </c>
      <c r="AS453" s="64">
        <f t="shared" si="30"/>
        <v>0</v>
      </c>
      <c r="AT453" s="64">
        <f t="shared" si="30"/>
        <v>0</v>
      </c>
      <c r="AU453" s="64">
        <f t="shared" si="30"/>
        <v>0</v>
      </c>
      <c r="AV453" s="64">
        <f t="shared" si="30"/>
        <v>0</v>
      </c>
      <c r="AW453" s="64">
        <f t="shared" si="30"/>
        <v>0</v>
      </c>
      <c r="AX453" s="64">
        <f t="shared" si="30"/>
        <v>-32.4</v>
      </c>
      <c r="AY453" s="64">
        <f t="shared" si="30"/>
        <v>0</v>
      </c>
      <c r="AZ453" s="64">
        <f t="shared" si="30"/>
        <v>0</v>
      </c>
      <c r="BA453" s="64">
        <f t="shared" si="30"/>
        <v>0</v>
      </c>
      <c r="BB453" s="64">
        <f t="shared" si="30"/>
        <v>0</v>
      </c>
      <c r="BC453" s="64">
        <f t="shared" si="30"/>
        <v>0</v>
      </c>
      <c r="BD453" s="64">
        <f t="shared" si="30"/>
        <v>0</v>
      </c>
      <c r="BE453" s="64">
        <f t="shared" si="30"/>
        <v>-100</v>
      </c>
      <c r="BF453" s="64">
        <f t="shared" si="30"/>
        <v>-74.52</v>
      </c>
      <c r="BG453" s="64">
        <f t="shared" si="30"/>
        <v>0</v>
      </c>
      <c r="BH453" s="64">
        <f t="shared" si="30"/>
        <v>0</v>
      </c>
      <c r="BI453" s="64">
        <f t="shared" si="30"/>
        <v>-165.2</v>
      </c>
      <c r="BJ453" s="64">
        <f t="shared" si="30"/>
        <v>0</v>
      </c>
      <c r="BK453" s="64">
        <f t="shared" si="30"/>
        <v>0</v>
      </c>
      <c r="BL453" s="64"/>
      <c r="BM453" s="64">
        <f t="shared" si="30"/>
        <v>-1</v>
      </c>
      <c r="BN453" s="64">
        <f t="shared" si="30"/>
        <v>-22</v>
      </c>
      <c r="BO453" s="64">
        <f t="shared" si="30"/>
        <v>1.0399999999999996</v>
      </c>
      <c r="BP453" s="64">
        <f t="shared" si="30"/>
        <v>-3.800000000000002</v>
      </c>
      <c r="BQ453" s="64">
        <f t="shared" si="30"/>
        <v>0</v>
      </c>
      <c r="BR453" s="64">
        <f t="shared" ref="BR453:BX453" si="31">SUM(BR377:BR452)</f>
        <v>0</v>
      </c>
      <c r="BS453" s="64">
        <f t="shared" si="31"/>
        <v>-11.01</v>
      </c>
      <c r="BT453" s="64">
        <f t="shared" si="31"/>
        <v>-162.84</v>
      </c>
      <c r="BU453" s="64">
        <f t="shared" si="31"/>
        <v>-15.45</v>
      </c>
      <c r="BV453" s="64">
        <f t="shared" si="31"/>
        <v>0</v>
      </c>
      <c r="BW453" s="64">
        <f t="shared" si="31"/>
        <v>0</v>
      </c>
      <c r="BX453" s="64">
        <f t="shared" si="31"/>
        <v>84</v>
      </c>
      <c r="BY453" s="65">
        <f>SUM(F453:AF453)</f>
        <v>5241</v>
      </c>
      <c r="BZ453" s="65">
        <f>SUM(AG453:BW453)</f>
        <v>-4327.5300000000007</v>
      </c>
      <c r="CA453" s="68">
        <f>SUM(CA377:CA448)</f>
        <v>289.33999999999997</v>
      </c>
      <c r="CB453" s="68">
        <f>SUM(CB377:CB452)</f>
        <v>-21.400000000000006</v>
      </c>
      <c r="CC453" s="68">
        <f>SUM(CC377:CC452)</f>
        <v>-50.22999999999999</v>
      </c>
      <c r="CD453" s="67"/>
    </row>
    <row r="454" spans="1:82" ht="15" customHeight="1" thickTop="1">
      <c r="A454" s="43" t="s">
        <v>22</v>
      </c>
      <c r="B454" s="71">
        <v>40940</v>
      </c>
      <c r="C454" s="72" t="s">
        <v>337</v>
      </c>
      <c r="D454" s="75"/>
      <c r="E454" s="80">
        <v>5</v>
      </c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80">
        <v>5</v>
      </c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80">
        <v>5</v>
      </c>
      <c r="CC454" s="66"/>
      <c r="CD454" s="67">
        <f t="shared" ref="CD454:CD485" si="32">E454-SUM(F454:BX454)</f>
        <v>0</v>
      </c>
    </row>
    <row r="455" spans="1:82" ht="15" customHeight="1">
      <c r="A455" s="43" t="s">
        <v>22</v>
      </c>
      <c r="B455" s="71">
        <v>40940</v>
      </c>
      <c r="C455" s="72" t="s">
        <v>346</v>
      </c>
      <c r="D455" s="75" t="s">
        <v>564</v>
      </c>
      <c r="E455" s="80">
        <v>-2.95</v>
      </c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80">
        <v>-2.95</v>
      </c>
      <c r="BV455" s="66"/>
      <c r="BW455" s="66"/>
      <c r="BX455" s="66"/>
      <c r="BY455" s="66"/>
      <c r="BZ455" s="66"/>
      <c r="CA455" s="66"/>
      <c r="CB455" s="80">
        <v>-2.95</v>
      </c>
      <c r="CC455" s="66"/>
      <c r="CD455" s="67">
        <f t="shared" si="32"/>
        <v>0</v>
      </c>
    </row>
    <row r="456" spans="1:82" ht="15" customHeight="1">
      <c r="A456" s="39" t="s">
        <v>23</v>
      </c>
      <c r="B456" s="71">
        <v>40941</v>
      </c>
      <c r="C456" s="72" t="s">
        <v>20</v>
      </c>
      <c r="D456" s="75" t="s">
        <v>565</v>
      </c>
      <c r="E456" s="73">
        <v>-1022</v>
      </c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73">
        <v>-1022</v>
      </c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7">
        <f t="shared" si="32"/>
        <v>0</v>
      </c>
    </row>
    <row r="457" spans="1:82" ht="15" customHeight="1">
      <c r="A457" s="39" t="s">
        <v>23</v>
      </c>
      <c r="B457" s="71">
        <v>40941</v>
      </c>
      <c r="C457" s="72" t="s">
        <v>17</v>
      </c>
      <c r="D457" s="90" t="s">
        <v>421</v>
      </c>
      <c r="E457" s="73">
        <v>-1.5</v>
      </c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73">
        <v>-1.5</v>
      </c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7">
        <f t="shared" si="32"/>
        <v>0</v>
      </c>
    </row>
    <row r="458" spans="1:82" ht="15" customHeight="1">
      <c r="A458" s="39" t="s">
        <v>23</v>
      </c>
      <c r="B458" s="71">
        <v>40945</v>
      </c>
      <c r="C458" s="72" t="s">
        <v>19</v>
      </c>
      <c r="D458" s="75" t="s">
        <v>566</v>
      </c>
      <c r="E458" s="73">
        <v>-17.7</v>
      </c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73">
        <v>-17.7</v>
      </c>
      <c r="BV458" s="66"/>
      <c r="BW458" s="66"/>
      <c r="BX458" s="66"/>
      <c r="BY458" s="66"/>
      <c r="BZ458" s="66"/>
      <c r="CA458" s="66"/>
      <c r="CB458" s="66"/>
      <c r="CC458" s="66"/>
      <c r="CD458" s="67">
        <f t="shared" si="32"/>
        <v>0</v>
      </c>
    </row>
    <row r="459" spans="1:82" ht="15" customHeight="1">
      <c r="A459" s="39" t="s">
        <v>23</v>
      </c>
      <c r="B459" s="71">
        <v>40945</v>
      </c>
      <c r="C459" s="72" t="s">
        <v>202</v>
      </c>
      <c r="D459" s="90" t="s">
        <v>567</v>
      </c>
      <c r="E459" s="73">
        <v>-45.77</v>
      </c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7">
        <f t="shared" si="32"/>
        <v>-45.77</v>
      </c>
    </row>
    <row r="460" spans="1:82" ht="15" customHeight="1">
      <c r="A460" s="39" t="s">
        <v>23</v>
      </c>
      <c r="B460" s="71">
        <v>40946</v>
      </c>
      <c r="C460" s="72" t="s">
        <v>568</v>
      </c>
      <c r="D460" s="90"/>
      <c r="E460" s="73">
        <v>3468</v>
      </c>
      <c r="F460" s="66"/>
      <c r="G460" s="66"/>
      <c r="H460" s="66"/>
      <c r="I460" s="66"/>
      <c r="J460" s="66"/>
      <c r="K460" s="66"/>
      <c r="L460" s="73">
        <v>1854</v>
      </c>
      <c r="M460" s="66"/>
      <c r="N460" s="73">
        <v>144</v>
      </c>
      <c r="O460" s="73">
        <v>1030</v>
      </c>
      <c r="P460" s="73">
        <v>440</v>
      </c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7">
        <f t="shared" si="32"/>
        <v>0</v>
      </c>
    </row>
    <row r="461" spans="1:82" ht="15" customHeight="1">
      <c r="A461" s="39" t="s">
        <v>23</v>
      </c>
      <c r="B461" s="71">
        <v>40946</v>
      </c>
      <c r="C461" s="72" t="s">
        <v>17</v>
      </c>
      <c r="D461" s="90" t="s">
        <v>421</v>
      </c>
      <c r="E461" s="73">
        <v>-23.25</v>
      </c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73">
        <v>-23.25</v>
      </c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7">
        <f t="shared" si="32"/>
        <v>0</v>
      </c>
    </row>
    <row r="462" spans="1:82" ht="15" customHeight="1">
      <c r="A462" s="39" t="s">
        <v>23</v>
      </c>
      <c r="B462" s="71">
        <v>40946</v>
      </c>
      <c r="C462" s="72" t="s">
        <v>21</v>
      </c>
      <c r="D462" s="90" t="s">
        <v>421</v>
      </c>
      <c r="E462" s="73">
        <v>-4.1900000000000004</v>
      </c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73">
        <v>-4.1900000000000004</v>
      </c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7">
        <f t="shared" si="32"/>
        <v>0</v>
      </c>
    </row>
    <row r="463" spans="1:82" ht="15" customHeight="1">
      <c r="A463" s="43" t="s">
        <v>22</v>
      </c>
      <c r="B463" s="71">
        <v>40946</v>
      </c>
      <c r="C463" s="72" t="s">
        <v>337</v>
      </c>
      <c r="D463" s="75"/>
      <c r="E463" s="80">
        <v>5</v>
      </c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80">
        <v>5</v>
      </c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80">
        <v>5</v>
      </c>
      <c r="CC463" s="66"/>
      <c r="CD463" s="67">
        <f t="shared" si="32"/>
        <v>0</v>
      </c>
    </row>
    <row r="464" spans="1:82" ht="15" customHeight="1">
      <c r="A464" s="39" t="s">
        <v>23</v>
      </c>
      <c r="B464" s="71">
        <v>40947</v>
      </c>
      <c r="C464" s="72" t="s">
        <v>203</v>
      </c>
      <c r="D464" s="90" t="s">
        <v>567</v>
      </c>
      <c r="E464" s="73">
        <v>45.77</v>
      </c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7">
        <f t="shared" si="32"/>
        <v>45.77</v>
      </c>
    </row>
    <row r="465" spans="1:82" ht="15" customHeight="1">
      <c r="A465" s="43" t="s">
        <v>22</v>
      </c>
      <c r="B465" s="71">
        <v>40947</v>
      </c>
      <c r="C465" s="72" t="s">
        <v>347</v>
      </c>
      <c r="D465" s="75" t="s">
        <v>569</v>
      </c>
      <c r="E465" s="80">
        <v>-7.9</v>
      </c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80">
        <v>-7.9</v>
      </c>
      <c r="BV465" s="66"/>
      <c r="BW465" s="66"/>
      <c r="BX465" s="66"/>
      <c r="BY465" s="66"/>
      <c r="BZ465" s="66"/>
      <c r="CA465" s="66"/>
      <c r="CB465" s="80">
        <v>-7.9</v>
      </c>
      <c r="CC465" s="66"/>
      <c r="CD465" s="67">
        <f t="shared" si="32"/>
        <v>0</v>
      </c>
    </row>
    <row r="466" spans="1:82" ht="15" customHeight="1">
      <c r="A466" s="43" t="s">
        <v>22</v>
      </c>
      <c r="B466" s="71">
        <v>40947</v>
      </c>
      <c r="C466" s="72" t="s">
        <v>331</v>
      </c>
      <c r="D466" s="75"/>
      <c r="E466" s="80">
        <v>32.6</v>
      </c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80">
        <v>32.6</v>
      </c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80">
        <v>32.6</v>
      </c>
      <c r="CC466" s="66"/>
      <c r="CD466" s="67">
        <f t="shared" si="32"/>
        <v>0</v>
      </c>
    </row>
    <row r="467" spans="1:82" ht="15" customHeight="1">
      <c r="A467" s="43" t="s">
        <v>22</v>
      </c>
      <c r="B467" s="71">
        <v>40947</v>
      </c>
      <c r="C467" s="72" t="s">
        <v>331</v>
      </c>
      <c r="D467" s="75"/>
      <c r="E467" s="80">
        <v>27</v>
      </c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80">
        <v>27</v>
      </c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80">
        <v>27</v>
      </c>
      <c r="CC467" s="66"/>
      <c r="CD467" s="67">
        <f t="shared" si="32"/>
        <v>0</v>
      </c>
    </row>
    <row r="468" spans="1:82" ht="15" customHeight="1">
      <c r="A468" s="39" t="s">
        <v>23</v>
      </c>
      <c r="B468" s="71">
        <v>40948</v>
      </c>
      <c r="C468" s="72" t="s">
        <v>502</v>
      </c>
      <c r="D468" s="90" t="s">
        <v>449</v>
      </c>
      <c r="E468" s="73">
        <v>-20</v>
      </c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73">
        <v>-20</v>
      </c>
      <c r="BY468" s="66"/>
      <c r="BZ468" s="66"/>
      <c r="CA468" s="66"/>
      <c r="CB468" s="66"/>
      <c r="CC468" s="66"/>
      <c r="CD468" s="67">
        <f t="shared" si="32"/>
        <v>0</v>
      </c>
    </row>
    <row r="469" spans="1:82" ht="15" customHeight="1">
      <c r="A469" s="39" t="s">
        <v>23</v>
      </c>
      <c r="B469" s="71">
        <v>40948</v>
      </c>
      <c r="C469" s="72" t="s">
        <v>18</v>
      </c>
      <c r="D469" s="90" t="s">
        <v>450</v>
      </c>
      <c r="E469" s="73">
        <v>-3</v>
      </c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73">
        <v>-3</v>
      </c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7">
        <f t="shared" si="32"/>
        <v>0</v>
      </c>
    </row>
    <row r="470" spans="1:82" ht="15" customHeight="1">
      <c r="A470" s="39" t="s">
        <v>23</v>
      </c>
      <c r="B470" s="71">
        <v>40948</v>
      </c>
      <c r="C470" s="72" t="s">
        <v>451</v>
      </c>
      <c r="D470" s="90" t="s">
        <v>450</v>
      </c>
      <c r="E470" s="73">
        <v>-0.6</v>
      </c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73">
        <v>-0.6</v>
      </c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7">
        <f t="shared" si="32"/>
        <v>0</v>
      </c>
    </row>
    <row r="471" spans="1:82" ht="15" customHeight="1">
      <c r="A471" s="39" t="s">
        <v>23</v>
      </c>
      <c r="B471" s="71">
        <v>40948</v>
      </c>
      <c r="C471" s="72" t="s">
        <v>1</v>
      </c>
      <c r="D471" s="90" t="s">
        <v>450</v>
      </c>
      <c r="E471" s="73">
        <v>-0.36</v>
      </c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73">
        <v>-0.36</v>
      </c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7">
        <f t="shared" si="32"/>
        <v>0</v>
      </c>
    </row>
    <row r="472" spans="1:82" ht="15" customHeight="1">
      <c r="A472" s="43" t="s">
        <v>22</v>
      </c>
      <c r="B472" s="71">
        <v>40948</v>
      </c>
      <c r="C472" s="72" t="s">
        <v>348</v>
      </c>
      <c r="D472" s="75"/>
      <c r="E472" s="80">
        <v>9</v>
      </c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80">
        <v>9</v>
      </c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80">
        <v>9</v>
      </c>
      <c r="CC472" s="66"/>
      <c r="CD472" s="67">
        <f t="shared" si="32"/>
        <v>0</v>
      </c>
    </row>
    <row r="473" spans="1:82" ht="15" customHeight="1">
      <c r="A473" s="43" t="s">
        <v>22</v>
      </c>
      <c r="B473" s="71">
        <v>40948</v>
      </c>
      <c r="C473" s="72" t="s">
        <v>337</v>
      </c>
      <c r="D473" s="75"/>
      <c r="E473" s="80">
        <v>5</v>
      </c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80">
        <v>5</v>
      </c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80">
        <v>5</v>
      </c>
      <c r="CC473" s="66"/>
      <c r="CD473" s="67">
        <f t="shared" si="32"/>
        <v>0</v>
      </c>
    </row>
    <row r="474" spans="1:82" ht="15" customHeight="1">
      <c r="A474" s="39" t="s">
        <v>23</v>
      </c>
      <c r="B474" s="71">
        <v>40949</v>
      </c>
      <c r="C474" s="72" t="s">
        <v>423</v>
      </c>
      <c r="D474" s="75" t="s">
        <v>570</v>
      </c>
      <c r="E474" s="73">
        <v>-162.84</v>
      </c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73">
        <v>-162.84</v>
      </c>
      <c r="BU474" s="66"/>
      <c r="BV474" s="66"/>
      <c r="BW474" s="66"/>
      <c r="BX474" s="66"/>
      <c r="BY474" s="66"/>
      <c r="BZ474" s="66"/>
      <c r="CA474" s="66"/>
      <c r="CB474" s="66"/>
      <c r="CC474" s="66"/>
      <c r="CD474" s="67">
        <f t="shared" si="32"/>
        <v>0</v>
      </c>
    </row>
    <row r="475" spans="1:82" ht="15" customHeight="1">
      <c r="A475" s="39" t="s">
        <v>23</v>
      </c>
      <c r="B475" s="71">
        <v>40949</v>
      </c>
      <c r="C475" s="72" t="s">
        <v>7</v>
      </c>
      <c r="D475" s="75" t="s">
        <v>571</v>
      </c>
      <c r="E475" s="73">
        <v>-19.28</v>
      </c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73">
        <v>-19.28</v>
      </c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7">
        <f t="shared" si="32"/>
        <v>0</v>
      </c>
    </row>
    <row r="476" spans="1:82" ht="15" customHeight="1">
      <c r="A476" s="43" t="s">
        <v>22</v>
      </c>
      <c r="B476" s="71">
        <v>40949</v>
      </c>
      <c r="C476" s="72" t="s">
        <v>337</v>
      </c>
      <c r="D476" s="75"/>
      <c r="E476" s="80">
        <v>5</v>
      </c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80">
        <v>5</v>
      </c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80">
        <v>5</v>
      </c>
      <c r="CC476" s="66"/>
      <c r="CD476" s="67">
        <f t="shared" si="32"/>
        <v>0</v>
      </c>
    </row>
    <row r="477" spans="1:82" ht="15" customHeight="1">
      <c r="A477" s="43" t="s">
        <v>22</v>
      </c>
      <c r="B477" s="71">
        <v>40951</v>
      </c>
      <c r="C477" s="72" t="s">
        <v>349</v>
      </c>
      <c r="D477" s="75" t="s">
        <v>572</v>
      </c>
      <c r="E477" s="80">
        <v>-18</v>
      </c>
      <c r="F477" s="66"/>
      <c r="G477" s="66"/>
      <c r="H477" s="66"/>
      <c r="I477" s="66"/>
      <c r="J477" s="66"/>
      <c r="K477" s="66"/>
      <c r="L477" s="66"/>
      <c r="M477" s="66"/>
      <c r="N477" s="80">
        <v>-18</v>
      </c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80">
        <v>-18</v>
      </c>
      <c r="CC477" s="66"/>
      <c r="CD477" s="67">
        <f t="shared" si="32"/>
        <v>0</v>
      </c>
    </row>
    <row r="478" spans="1:82" ht="15" customHeight="1">
      <c r="A478" s="43" t="s">
        <v>22</v>
      </c>
      <c r="B478" s="71">
        <v>40952</v>
      </c>
      <c r="C478" s="72" t="s">
        <v>350</v>
      </c>
      <c r="D478" s="75" t="s">
        <v>573</v>
      </c>
      <c r="E478" s="80">
        <v>-2.82</v>
      </c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80">
        <v>-2.82</v>
      </c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80">
        <v>-2.82</v>
      </c>
      <c r="CC478" s="66"/>
      <c r="CD478" s="67">
        <f t="shared" si="32"/>
        <v>0</v>
      </c>
    </row>
    <row r="479" spans="1:82" ht="15" customHeight="1">
      <c r="A479" s="43" t="s">
        <v>22</v>
      </c>
      <c r="B479" s="71">
        <v>40952</v>
      </c>
      <c r="C479" s="72" t="s">
        <v>331</v>
      </c>
      <c r="D479" s="75"/>
      <c r="E479" s="80">
        <v>27</v>
      </c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80">
        <v>27</v>
      </c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80">
        <v>27</v>
      </c>
      <c r="CC479" s="66"/>
      <c r="CD479" s="67">
        <f t="shared" si="32"/>
        <v>0</v>
      </c>
    </row>
    <row r="480" spans="1:82" ht="15" customHeight="1">
      <c r="A480" s="39" t="s">
        <v>23</v>
      </c>
      <c r="B480" s="71">
        <v>40953</v>
      </c>
      <c r="C480" s="72" t="s">
        <v>574</v>
      </c>
      <c r="D480" s="90" t="s">
        <v>449</v>
      </c>
      <c r="E480" s="73">
        <v>-190</v>
      </c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73">
        <v>-190</v>
      </c>
      <c r="BY480" s="66"/>
      <c r="BZ480" s="66"/>
      <c r="CA480" s="66"/>
      <c r="CB480" s="66"/>
      <c r="CC480" s="66"/>
      <c r="CD480" s="67">
        <f t="shared" si="32"/>
        <v>0</v>
      </c>
    </row>
    <row r="481" spans="1:82" ht="15" customHeight="1">
      <c r="A481" s="39" t="s">
        <v>23</v>
      </c>
      <c r="B481" s="71">
        <v>40953</v>
      </c>
      <c r="C481" s="72" t="s">
        <v>18</v>
      </c>
      <c r="D481" s="90" t="s">
        <v>450</v>
      </c>
      <c r="E481" s="73">
        <v>-15</v>
      </c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73">
        <v>-15</v>
      </c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7">
        <f t="shared" si="32"/>
        <v>0</v>
      </c>
    </row>
    <row r="482" spans="1:82" ht="15" customHeight="1">
      <c r="A482" s="39" t="s">
        <v>23</v>
      </c>
      <c r="B482" s="71">
        <v>40953</v>
      </c>
      <c r="C482" s="72" t="s">
        <v>451</v>
      </c>
      <c r="D482" s="90" t="s">
        <v>450</v>
      </c>
      <c r="E482" s="73">
        <v>-3.02</v>
      </c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73">
        <v>-3.02</v>
      </c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7">
        <f t="shared" si="32"/>
        <v>0</v>
      </c>
    </row>
    <row r="483" spans="1:82" ht="15" customHeight="1">
      <c r="A483" s="39" t="s">
        <v>23</v>
      </c>
      <c r="B483" s="71">
        <v>40953</v>
      </c>
      <c r="C483" s="72" t="s">
        <v>1</v>
      </c>
      <c r="D483" s="90" t="s">
        <v>450</v>
      </c>
      <c r="E483" s="73">
        <v>-1.8</v>
      </c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73">
        <v>-1.8</v>
      </c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7">
        <f t="shared" si="32"/>
        <v>0</v>
      </c>
    </row>
    <row r="484" spans="1:82" ht="15" customHeight="1">
      <c r="A484" s="43" t="s">
        <v>22</v>
      </c>
      <c r="B484" s="71">
        <v>40953</v>
      </c>
      <c r="C484" s="72" t="s">
        <v>331</v>
      </c>
      <c r="D484" s="75"/>
      <c r="E484" s="80">
        <v>27</v>
      </c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80">
        <v>27</v>
      </c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80">
        <v>27</v>
      </c>
      <c r="CC484" s="66"/>
      <c r="CD484" s="67">
        <f t="shared" si="32"/>
        <v>0</v>
      </c>
    </row>
    <row r="485" spans="1:82" ht="15" customHeight="1">
      <c r="A485" s="43" t="s">
        <v>22</v>
      </c>
      <c r="B485" s="71">
        <v>40953</v>
      </c>
      <c r="C485" s="72" t="s">
        <v>337</v>
      </c>
      <c r="D485" s="75"/>
      <c r="E485" s="80">
        <v>5</v>
      </c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80">
        <v>5</v>
      </c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80">
        <v>5</v>
      </c>
      <c r="CC485" s="66"/>
      <c r="CD485" s="67">
        <f t="shared" si="32"/>
        <v>0</v>
      </c>
    </row>
    <row r="486" spans="1:82" ht="15" customHeight="1">
      <c r="A486" s="43" t="s">
        <v>22</v>
      </c>
      <c r="B486" s="71">
        <v>40953</v>
      </c>
      <c r="C486" s="72" t="s">
        <v>337</v>
      </c>
      <c r="D486" s="75"/>
      <c r="E486" s="80">
        <v>5</v>
      </c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80">
        <v>5</v>
      </c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80">
        <v>5</v>
      </c>
      <c r="CC486" s="66"/>
      <c r="CD486" s="67">
        <f t="shared" ref="CD486:CD521" si="33">E486-SUM(F486:BX486)</f>
        <v>0</v>
      </c>
    </row>
    <row r="487" spans="1:82" ht="15" customHeight="1">
      <c r="A487" s="43" t="s">
        <v>22</v>
      </c>
      <c r="B487" s="71">
        <v>40953</v>
      </c>
      <c r="C487" s="72" t="s">
        <v>351</v>
      </c>
      <c r="D487" s="75" t="s">
        <v>575</v>
      </c>
      <c r="E487" s="80">
        <v>-40</v>
      </c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80">
        <v>-40</v>
      </c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80">
        <v>-40</v>
      </c>
      <c r="CC487" s="66"/>
      <c r="CD487" s="67">
        <f t="shared" si="33"/>
        <v>0</v>
      </c>
    </row>
    <row r="488" spans="1:82" ht="15" customHeight="1">
      <c r="A488" s="43" t="s">
        <v>22</v>
      </c>
      <c r="B488" s="71">
        <v>40954</v>
      </c>
      <c r="C488" s="72" t="s">
        <v>352</v>
      </c>
      <c r="D488" s="75" t="s">
        <v>576</v>
      </c>
      <c r="E488" s="80">
        <v>-83.59</v>
      </c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80">
        <v>-83.59</v>
      </c>
      <c r="BL488" s="80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80">
        <v>-83.59</v>
      </c>
      <c r="CC488" s="66"/>
      <c r="CD488" s="67">
        <f t="shared" si="33"/>
        <v>0</v>
      </c>
    </row>
    <row r="489" spans="1:82" ht="15" customHeight="1">
      <c r="A489" s="84" t="s">
        <v>267</v>
      </c>
      <c r="B489" s="71">
        <v>40954</v>
      </c>
      <c r="C489" s="72" t="s">
        <v>57</v>
      </c>
      <c r="D489" s="75"/>
      <c r="E489" s="70">
        <v>5</v>
      </c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70">
        <v>5</v>
      </c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70">
        <v>5</v>
      </c>
      <c r="CD489" s="67">
        <f t="shared" si="33"/>
        <v>0</v>
      </c>
    </row>
    <row r="490" spans="1:82" ht="15" customHeight="1">
      <c r="A490" s="43" t="s">
        <v>22</v>
      </c>
      <c r="B490" s="71">
        <v>40955</v>
      </c>
      <c r="C490" s="72" t="s">
        <v>353</v>
      </c>
      <c r="D490" s="75"/>
      <c r="E490" s="80">
        <v>60</v>
      </c>
      <c r="F490" s="66"/>
      <c r="G490" s="66"/>
      <c r="H490" s="66"/>
      <c r="I490" s="66"/>
      <c r="J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80">
        <v>60</v>
      </c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80">
        <v>60</v>
      </c>
      <c r="CC490" s="66"/>
      <c r="CD490" s="67">
        <f t="shared" si="33"/>
        <v>0</v>
      </c>
    </row>
    <row r="491" spans="1:82" ht="15" customHeight="1">
      <c r="A491" s="84" t="s">
        <v>267</v>
      </c>
      <c r="B491" s="71">
        <v>40955</v>
      </c>
      <c r="C491" s="72" t="s">
        <v>577</v>
      </c>
      <c r="D491" s="90" t="s">
        <v>450</v>
      </c>
      <c r="E491" s="87">
        <v>-2.77</v>
      </c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87">
        <v>-2</v>
      </c>
      <c r="BO491" s="87">
        <v>-0.35</v>
      </c>
      <c r="BP491" s="87">
        <v>-0.42</v>
      </c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87">
        <v>-2.77</v>
      </c>
      <c r="CD491" s="67">
        <f t="shared" si="33"/>
        <v>0</v>
      </c>
    </row>
    <row r="492" spans="1:82" ht="15" customHeight="1">
      <c r="A492" s="39" t="s">
        <v>23</v>
      </c>
      <c r="B492" s="71">
        <v>40959</v>
      </c>
      <c r="C492" s="72" t="s">
        <v>524</v>
      </c>
      <c r="D492" s="75"/>
      <c r="E492" s="73">
        <v>200</v>
      </c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73">
        <v>200</v>
      </c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73">
        <v>200</v>
      </c>
      <c r="CB492" s="66"/>
      <c r="CC492" s="66"/>
      <c r="CD492" s="67">
        <f t="shared" si="33"/>
        <v>0</v>
      </c>
    </row>
    <row r="493" spans="1:82" ht="15" customHeight="1">
      <c r="A493" s="43" t="s">
        <v>22</v>
      </c>
      <c r="B493" s="71">
        <v>40960</v>
      </c>
      <c r="C493" s="72" t="s">
        <v>354</v>
      </c>
      <c r="D493" s="75"/>
      <c r="E493" s="80">
        <v>36</v>
      </c>
      <c r="F493" s="66"/>
      <c r="G493" s="66"/>
      <c r="H493" s="66"/>
      <c r="I493" s="66"/>
      <c r="J493" s="66"/>
      <c r="K493" s="66"/>
      <c r="L493" s="66"/>
      <c r="M493" s="66"/>
      <c r="N493" s="80">
        <v>36</v>
      </c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80">
        <v>36</v>
      </c>
      <c r="CC493" s="66"/>
      <c r="CD493" s="67">
        <f t="shared" si="33"/>
        <v>0</v>
      </c>
    </row>
    <row r="494" spans="1:82" ht="15" customHeight="1">
      <c r="A494" s="43" t="s">
        <v>22</v>
      </c>
      <c r="B494" s="71">
        <v>40961</v>
      </c>
      <c r="C494" s="72" t="s">
        <v>300</v>
      </c>
      <c r="D494" s="108" t="s">
        <v>85</v>
      </c>
      <c r="E494" s="80">
        <v>-11.25</v>
      </c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80">
        <v>-11.25</v>
      </c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80">
        <v>-11.25</v>
      </c>
      <c r="CC494" s="66"/>
      <c r="CD494" s="67">
        <f t="shared" si="33"/>
        <v>0</v>
      </c>
    </row>
    <row r="495" spans="1:82" ht="15" customHeight="1">
      <c r="A495" s="43" t="s">
        <v>22</v>
      </c>
      <c r="B495" s="71">
        <v>40961</v>
      </c>
      <c r="C495" s="72" t="s">
        <v>331</v>
      </c>
      <c r="D495" s="75"/>
      <c r="E495" s="80">
        <v>28.6</v>
      </c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80">
        <v>28.6</v>
      </c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80">
        <v>28.6</v>
      </c>
      <c r="CC495" s="66"/>
      <c r="CD495" s="67">
        <f t="shared" si="33"/>
        <v>0</v>
      </c>
    </row>
    <row r="496" spans="1:82" ht="15" customHeight="1">
      <c r="A496" s="43" t="s">
        <v>22</v>
      </c>
      <c r="B496" s="71">
        <v>40961</v>
      </c>
      <c r="C496" s="72" t="s">
        <v>355</v>
      </c>
      <c r="D496" s="75"/>
      <c r="E496" s="80">
        <v>9</v>
      </c>
      <c r="F496" s="66"/>
      <c r="G496" s="66"/>
      <c r="H496" s="66"/>
      <c r="I496" s="66"/>
      <c r="J496" s="66"/>
      <c r="K496" s="66"/>
      <c r="L496" s="80">
        <v>9</v>
      </c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80">
        <v>9</v>
      </c>
      <c r="CC496" s="66"/>
      <c r="CD496" s="67">
        <f t="shared" si="33"/>
        <v>0</v>
      </c>
    </row>
    <row r="497" spans="1:82" ht="15" customHeight="1">
      <c r="A497" s="84" t="s">
        <v>267</v>
      </c>
      <c r="B497" s="71">
        <v>40962</v>
      </c>
      <c r="C497" s="72" t="s">
        <v>400</v>
      </c>
      <c r="D497" s="75"/>
      <c r="E497" s="70">
        <v>73</v>
      </c>
      <c r="F497" s="66"/>
      <c r="G497" s="66"/>
      <c r="H497" s="66"/>
      <c r="I497" s="66"/>
      <c r="J497" s="66"/>
      <c r="K497" s="66"/>
      <c r="L497" s="66"/>
      <c r="M497" s="66"/>
      <c r="N497" s="66"/>
      <c r="O497" s="70">
        <v>73</v>
      </c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70">
        <v>73</v>
      </c>
      <c r="CD497" s="67">
        <f t="shared" si="33"/>
        <v>0</v>
      </c>
    </row>
    <row r="498" spans="1:82" ht="15" customHeight="1">
      <c r="A498" s="84" t="s">
        <v>267</v>
      </c>
      <c r="B498" s="71">
        <v>40962</v>
      </c>
      <c r="C498" s="72" t="s">
        <v>403</v>
      </c>
      <c r="D498" s="75"/>
      <c r="E498" s="70">
        <v>63</v>
      </c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70">
        <v>63</v>
      </c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70">
        <v>63</v>
      </c>
      <c r="CD498" s="67">
        <f t="shared" si="33"/>
        <v>0</v>
      </c>
    </row>
    <row r="499" spans="1:82" ht="15" customHeight="1">
      <c r="A499" s="43" t="s">
        <v>22</v>
      </c>
      <c r="B499" s="71">
        <v>40965</v>
      </c>
      <c r="C499" s="72" t="s">
        <v>49</v>
      </c>
      <c r="D499" s="75"/>
      <c r="E499" s="87">
        <v>-200</v>
      </c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87">
        <v>-200</v>
      </c>
      <c r="CC499" s="66"/>
      <c r="CD499" s="95">
        <f t="shared" si="33"/>
        <v>-200</v>
      </c>
    </row>
    <row r="500" spans="1:82" ht="15" customHeight="1">
      <c r="A500" s="84" t="s">
        <v>267</v>
      </c>
      <c r="B500" s="71">
        <v>40965</v>
      </c>
      <c r="C500" s="72" t="s">
        <v>49</v>
      </c>
      <c r="D500" s="75"/>
      <c r="E500" s="87">
        <v>-150</v>
      </c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87">
        <v>-150</v>
      </c>
      <c r="CD500" s="95">
        <f t="shared" si="33"/>
        <v>-150</v>
      </c>
    </row>
    <row r="501" spans="1:82" ht="15" customHeight="1">
      <c r="A501" s="39" t="s">
        <v>23</v>
      </c>
      <c r="B501" s="71">
        <v>40997</v>
      </c>
      <c r="C501" s="72" t="s">
        <v>422</v>
      </c>
      <c r="D501" s="90"/>
      <c r="E501" s="73">
        <v>150</v>
      </c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73">
        <v>150</v>
      </c>
      <c r="CB501" s="66"/>
      <c r="CC501" s="66"/>
      <c r="CD501" s="95">
        <f t="shared" si="33"/>
        <v>150</v>
      </c>
    </row>
    <row r="502" spans="1:82" ht="15" customHeight="1">
      <c r="A502" s="39" t="s">
        <v>23</v>
      </c>
      <c r="B502" s="71">
        <v>40997</v>
      </c>
      <c r="C502" s="72" t="s">
        <v>658</v>
      </c>
      <c r="D502" s="90"/>
      <c r="E502" s="73">
        <v>100</v>
      </c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73">
        <v>100</v>
      </c>
      <c r="CB502" s="66"/>
      <c r="CC502" s="66"/>
      <c r="CD502" s="95">
        <f t="shared" si="33"/>
        <v>100</v>
      </c>
    </row>
    <row r="503" spans="1:82" ht="15" customHeight="1">
      <c r="A503" s="39" t="s">
        <v>23</v>
      </c>
      <c r="B503" s="71">
        <v>41004</v>
      </c>
      <c r="C503" s="72" t="s">
        <v>422</v>
      </c>
      <c r="D503" s="90"/>
      <c r="E503" s="73">
        <v>50</v>
      </c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73">
        <v>150</v>
      </c>
      <c r="CB503" s="66"/>
      <c r="CC503" s="66"/>
      <c r="CD503" s="95">
        <f t="shared" si="33"/>
        <v>50</v>
      </c>
    </row>
    <row r="504" spans="1:82" ht="15" customHeight="1">
      <c r="A504" s="39" t="s">
        <v>23</v>
      </c>
      <c r="B504" s="71">
        <v>41004</v>
      </c>
      <c r="C504" s="72" t="s">
        <v>658</v>
      </c>
      <c r="D504" s="90"/>
      <c r="E504" s="73">
        <v>50</v>
      </c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73">
        <v>100</v>
      </c>
      <c r="CB504" s="66"/>
      <c r="CC504" s="66"/>
      <c r="CD504" s="95">
        <f t="shared" si="33"/>
        <v>50</v>
      </c>
    </row>
    <row r="505" spans="1:82" ht="15" customHeight="1">
      <c r="A505" s="39" t="s">
        <v>23</v>
      </c>
      <c r="B505" s="71">
        <v>40959</v>
      </c>
      <c r="C505" s="72" t="s">
        <v>188</v>
      </c>
      <c r="D505" s="75" t="s">
        <v>578</v>
      </c>
      <c r="E505" s="73">
        <v>-38.799999999999997</v>
      </c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73">
        <v>-38.799999999999997</v>
      </c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7">
        <f t="shared" si="33"/>
        <v>0</v>
      </c>
    </row>
    <row r="506" spans="1:82" ht="15" customHeight="1">
      <c r="A506" s="39" t="s">
        <v>23</v>
      </c>
      <c r="B506" s="71">
        <v>40963</v>
      </c>
      <c r="C506" s="72" t="s">
        <v>758</v>
      </c>
      <c r="D506" s="90" t="s">
        <v>450</v>
      </c>
      <c r="E506" s="73">
        <v>39.96</v>
      </c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73">
        <v>3</v>
      </c>
      <c r="BO506" s="73">
        <v>0.36</v>
      </c>
      <c r="BP506" s="73">
        <v>0.6</v>
      </c>
      <c r="BQ506" s="66"/>
      <c r="BR506" s="66"/>
      <c r="BS506" s="66"/>
      <c r="BT506" s="66"/>
      <c r="BU506" s="66"/>
      <c r="BV506" s="66"/>
      <c r="BW506" s="66"/>
      <c r="BX506" s="73">
        <v>36</v>
      </c>
      <c r="BY506" s="66"/>
      <c r="BZ506" s="66"/>
      <c r="CA506" s="66"/>
      <c r="CB506" s="66"/>
      <c r="CC506" s="66"/>
      <c r="CD506" s="67">
        <f t="shared" si="33"/>
        <v>0</v>
      </c>
    </row>
    <row r="507" spans="1:82" ht="15" customHeight="1">
      <c r="A507" s="39" t="s">
        <v>23</v>
      </c>
      <c r="B507" s="71">
        <v>40966</v>
      </c>
      <c r="C507" s="72" t="s">
        <v>461</v>
      </c>
      <c r="D507" s="90" t="s">
        <v>450</v>
      </c>
      <c r="E507" s="73">
        <v>73.959999999999994</v>
      </c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73">
        <v>3</v>
      </c>
      <c r="BO507" s="73">
        <v>0.36</v>
      </c>
      <c r="BP507" s="73">
        <v>0.6</v>
      </c>
      <c r="BQ507" s="66"/>
      <c r="BR507" s="66"/>
      <c r="BS507" s="66"/>
      <c r="BT507" s="66"/>
      <c r="BU507" s="66"/>
      <c r="BV507" s="66"/>
      <c r="BW507" s="66"/>
      <c r="BX507" s="73">
        <v>70</v>
      </c>
      <c r="BY507" s="66"/>
      <c r="BZ507" s="66"/>
      <c r="CA507" s="73">
        <v>73.959999999999994</v>
      </c>
      <c r="CB507" s="66"/>
      <c r="CC507" s="66"/>
      <c r="CD507" s="67">
        <f t="shared" si="33"/>
        <v>0</v>
      </c>
    </row>
    <row r="508" spans="1:82" ht="15" customHeight="1">
      <c r="A508" s="43" t="s">
        <v>22</v>
      </c>
      <c r="B508" s="71">
        <v>40967</v>
      </c>
      <c r="C508" s="72" t="s">
        <v>337</v>
      </c>
      <c r="D508" s="75"/>
      <c r="E508" s="80">
        <v>5</v>
      </c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80">
        <v>5</v>
      </c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80">
        <v>5</v>
      </c>
      <c r="CC508" s="66"/>
      <c r="CD508" s="67">
        <f t="shared" si="33"/>
        <v>0</v>
      </c>
    </row>
    <row r="509" spans="1:82" ht="15" customHeight="1">
      <c r="A509" s="43" t="s">
        <v>22</v>
      </c>
      <c r="B509" s="71">
        <v>40967</v>
      </c>
      <c r="C509" s="72" t="s">
        <v>356</v>
      </c>
      <c r="D509" s="75"/>
      <c r="E509" s="80">
        <v>30</v>
      </c>
      <c r="F509" s="66"/>
      <c r="G509" s="66"/>
      <c r="H509" s="66"/>
      <c r="I509" s="66"/>
      <c r="J509" s="66"/>
      <c r="K509" s="80">
        <v>30</v>
      </c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80">
        <v>30</v>
      </c>
      <c r="CC509" s="66"/>
      <c r="CD509" s="67">
        <f t="shared" si="33"/>
        <v>0</v>
      </c>
    </row>
    <row r="510" spans="1:82" ht="15" customHeight="1">
      <c r="A510" s="39" t="s">
        <v>23</v>
      </c>
      <c r="B510" s="71">
        <v>40968</v>
      </c>
      <c r="C510" s="72" t="s">
        <v>579</v>
      </c>
      <c r="D510" s="90" t="s">
        <v>450</v>
      </c>
      <c r="E510" s="73">
        <v>33.96</v>
      </c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73">
        <v>3</v>
      </c>
      <c r="BO510" s="73">
        <v>0.36</v>
      </c>
      <c r="BP510" s="73">
        <v>0.6</v>
      </c>
      <c r="BQ510" s="66"/>
      <c r="BR510" s="66"/>
      <c r="BS510" s="66"/>
      <c r="BT510" s="66"/>
      <c r="BU510" s="66"/>
      <c r="BV510" s="66"/>
      <c r="BW510" s="66"/>
      <c r="BX510" s="73">
        <v>30</v>
      </c>
      <c r="BY510" s="66"/>
      <c r="BZ510" s="66"/>
      <c r="CA510" s="73">
        <v>33.96</v>
      </c>
      <c r="CB510" s="66"/>
      <c r="CC510" s="66"/>
      <c r="CD510" s="67">
        <f t="shared" si="33"/>
        <v>0</v>
      </c>
    </row>
    <row r="511" spans="1:82" ht="15" customHeight="1">
      <c r="A511" s="39" t="s">
        <v>23</v>
      </c>
      <c r="B511" s="71">
        <v>40968</v>
      </c>
      <c r="C511" s="72" t="s">
        <v>37</v>
      </c>
      <c r="D511" s="75" t="s">
        <v>578</v>
      </c>
      <c r="E511" s="73">
        <v>-589.08000000000004</v>
      </c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73">
        <f>E511/3</f>
        <v>-196.36</v>
      </c>
      <c r="AH511" s="66"/>
      <c r="AI511" s="73">
        <f>E511/3</f>
        <v>-196.36</v>
      </c>
      <c r="AJ511" s="66"/>
      <c r="AK511" s="66"/>
      <c r="AL511" s="66"/>
      <c r="AM511" s="73">
        <f>E511/3</f>
        <v>-196.36</v>
      </c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7">
        <f t="shared" si="33"/>
        <v>0</v>
      </c>
    </row>
    <row r="512" spans="1:82" ht="15" customHeight="1">
      <c r="A512" s="39" t="s">
        <v>23</v>
      </c>
      <c r="B512" s="71">
        <v>40968</v>
      </c>
      <c r="C512" s="72" t="s">
        <v>38</v>
      </c>
      <c r="D512" s="75" t="s">
        <v>578</v>
      </c>
      <c r="E512" s="73">
        <v>-964.93</v>
      </c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73">
        <v>-445.35</v>
      </c>
      <c r="AN512" s="66"/>
      <c r="AO512" s="73">
        <v>-519.58000000000004</v>
      </c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7">
        <f t="shared" si="33"/>
        <v>0</v>
      </c>
    </row>
    <row r="513" spans="1:82" ht="15" customHeight="1">
      <c r="A513" s="39" t="s">
        <v>23</v>
      </c>
      <c r="B513" s="71">
        <v>40968</v>
      </c>
      <c r="C513" s="72" t="s">
        <v>112</v>
      </c>
      <c r="D513" s="75" t="s">
        <v>578</v>
      </c>
      <c r="E513" s="73">
        <v>-80</v>
      </c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73">
        <v>-80</v>
      </c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7">
        <f t="shared" si="33"/>
        <v>0</v>
      </c>
    </row>
    <row r="514" spans="1:82" ht="15" customHeight="1">
      <c r="A514" s="39" t="s">
        <v>23</v>
      </c>
      <c r="B514" s="71">
        <v>40968</v>
      </c>
      <c r="C514" s="72" t="s">
        <v>186</v>
      </c>
      <c r="D514" s="75" t="s">
        <v>578</v>
      </c>
      <c r="E514" s="73">
        <v>-200</v>
      </c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73">
        <v>-200</v>
      </c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7">
        <f t="shared" si="33"/>
        <v>0</v>
      </c>
    </row>
    <row r="515" spans="1:82" ht="15" customHeight="1">
      <c r="A515" s="39" t="s">
        <v>23</v>
      </c>
      <c r="B515" s="71">
        <v>40968</v>
      </c>
      <c r="C515" s="72" t="s">
        <v>40</v>
      </c>
      <c r="D515" s="75" t="s">
        <v>578</v>
      </c>
      <c r="E515" s="73">
        <v>-80</v>
      </c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73">
        <v>-80</v>
      </c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7">
        <f t="shared" si="33"/>
        <v>0</v>
      </c>
    </row>
    <row r="516" spans="1:82" ht="15" customHeight="1">
      <c r="A516" s="39" t="s">
        <v>23</v>
      </c>
      <c r="B516" s="71">
        <v>40968</v>
      </c>
      <c r="C516" s="72" t="s">
        <v>113</v>
      </c>
      <c r="D516" s="75" t="s">
        <v>578</v>
      </c>
      <c r="E516" s="73">
        <v>-100</v>
      </c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73">
        <v>-100</v>
      </c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7">
        <f t="shared" si="33"/>
        <v>0</v>
      </c>
    </row>
    <row r="517" spans="1:82" ht="15" customHeight="1">
      <c r="A517" s="39" t="s">
        <v>23</v>
      </c>
      <c r="B517" s="71">
        <v>40968</v>
      </c>
      <c r="C517" s="72" t="s">
        <v>115</v>
      </c>
      <c r="D517" s="75" t="s">
        <v>578</v>
      </c>
      <c r="E517" s="73">
        <v>-80</v>
      </c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73">
        <v>-80</v>
      </c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7">
        <f t="shared" si="33"/>
        <v>0</v>
      </c>
    </row>
    <row r="518" spans="1:82" ht="15" customHeight="1">
      <c r="A518" s="39" t="s">
        <v>23</v>
      </c>
      <c r="B518" s="71">
        <v>40968</v>
      </c>
      <c r="C518" s="72" t="s">
        <v>39</v>
      </c>
      <c r="D518" s="75" t="s">
        <v>578</v>
      </c>
      <c r="E518" s="73">
        <v>-80</v>
      </c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73">
        <v>-80</v>
      </c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7">
        <f t="shared" si="33"/>
        <v>0</v>
      </c>
    </row>
    <row r="519" spans="1:82" ht="15" customHeight="1">
      <c r="A519" s="39" t="s">
        <v>23</v>
      </c>
      <c r="B519" s="71">
        <v>40968</v>
      </c>
      <c r="C519" s="72" t="s">
        <v>187</v>
      </c>
      <c r="D519" s="75" t="s">
        <v>578</v>
      </c>
      <c r="E519" s="73">
        <v>-160</v>
      </c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73">
        <v>-80</v>
      </c>
      <c r="AH519" s="66"/>
      <c r="AI519" s="73">
        <v>-80</v>
      </c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7">
        <f t="shared" si="33"/>
        <v>0</v>
      </c>
    </row>
    <row r="520" spans="1:82" ht="15" customHeight="1">
      <c r="A520" s="39" t="s">
        <v>23</v>
      </c>
      <c r="B520" s="71">
        <v>40998</v>
      </c>
      <c r="C520" s="72" t="s">
        <v>13</v>
      </c>
      <c r="D520" s="75" t="s">
        <v>580</v>
      </c>
      <c r="E520" s="73">
        <v>-1013.42</v>
      </c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73">
        <v>-377.37</v>
      </c>
      <c r="AI520" s="66"/>
      <c r="AJ520" s="73">
        <v>-128.63999999999999</v>
      </c>
      <c r="AK520" s="66"/>
      <c r="AL520" s="66"/>
      <c r="AM520" s="66"/>
      <c r="AN520" s="73">
        <v>-278.68</v>
      </c>
      <c r="AO520" s="66"/>
      <c r="AP520" s="73">
        <v>-228.73</v>
      </c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7">
        <f t="shared" si="33"/>
        <v>0</v>
      </c>
    </row>
    <row r="521" spans="1:82" ht="15" customHeight="1" thickBot="1">
      <c r="A521" s="39" t="s">
        <v>23</v>
      </c>
      <c r="B521" s="71">
        <v>40998</v>
      </c>
      <c r="C521" s="72" t="s">
        <v>13</v>
      </c>
      <c r="D521" s="75" t="s">
        <v>581</v>
      </c>
      <c r="E521" s="73">
        <v>-3.84</v>
      </c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6"/>
      <c r="AJ521" s="73">
        <v>-3.84</v>
      </c>
      <c r="AK521" s="66"/>
      <c r="AL521" s="66"/>
      <c r="AM521" s="66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  <c r="CC521" s="69"/>
      <c r="CD521" s="67">
        <f t="shared" si="33"/>
        <v>0</v>
      </c>
    </row>
    <row r="522" spans="1:82" ht="15" customHeight="1" thickTop="1" thickBot="1">
      <c r="A522" s="10"/>
      <c r="B522" s="41"/>
      <c r="C522" s="42" t="s">
        <v>207</v>
      </c>
      <c r="D522" s="93"/>
      <c r="E522" s="97">
        <f t="shared" ref="E522:AJ522" si="34">SUM(E454:E521)</f>
        <v>-765.81000000000108</v>
      </c>
      <c r="F522" s="64">
        <f t="shared" si="34"/>
        <v>0</v>
      </c>
      <c r="G522" s="64">
        <f t="shared" si="34"/>
        <v>0</v>
      </c>
      <c r="H522" s="64">
        <f t="shared" si="34"/>
        <v>0</v>
      </c>
      <c r="I522" s="64">
        <f t="shared" si="34"/>
        <v>0</v>
      </c>
      <c r="J522" s="64">
        <f t="shared" si="34"/>
        <v>0</v>
      </c>
      <c r="K522" s="64">
        <f t="shared" si="34"/>
        <v>30</v>
      </c>
      <c r="L522" s="64">
        <f t="shared" si="34"/>
        <v>1863</v>
      </c>
      <c r="M522" s="64">
        <f t="shared" si="34"/>
        <v>0</v>
      </c>
      <c r="N522" s="64">
        <f t="shared" si="34"/>
        <v>162</v>
      </c>
      <c r="O522" s="64">
        <f t="shared" si="34"/>
        <v>1103</v>
      </c>
      <c r="P522" s="64">
        <f t="shared" si="34"/>
        <v>503</v>
      </c>
      <c r="Q522" s="64">
        <f t="shared" si="34"/>
        <v>0</v>
      </c>
      <c r="R522" s="64">
        <f t="shared" si="34"/>
        <v>0</v>
      </c>
      <c r="S522" s="64">
        <f t="shared" si="34"/>
        <v>0</v>
      </c>
      <c r="T522" s="64">
        <f t="shared" si="34"/>
        <v>0</v>
      </c>
      <c r="U522" s="64">
        <f t="shared" si="34"/>
        <v>0</v>
      </c>
      <c r="V522" s="64">
        <f t="shared" si="34"/>
        <v>0</v>
      </c>
      <c r="W522" s="64">
        <f t="shared" si="34"/>
        <v>40</v>
      </c>
      <c r="X522" s="64">
        <f t="shared" si="34"/>
        <v>0</v>
      </c>
      <c r="Y522" s="64">
        <f t="shared" si="34"/>
        <v>0</v>
      </c>
      <c r="Z522" s="64">
        <f t="shared" si="34"/>
        <v>0</v>
      </c>
      <c r="AA522" s="64">
        <f t="shared" si="34"/>
        <v>9</v>
      </c>
      <c r="AB522" s="64">
        <f t="shared" si="34"/>
        <v>342.20000000000005</v>
      </c>
      <c r="AC522" s="64">
        <f t="shared" si="34"/>
        <v>60</v>
      </c>
      <c r="AD522" s="64">
        <f t="shared" si="34"/>
        <v>0</v>
      </c>
      <c r="AE522" s="64">
        <f t="shared" si="34"/>
        <v>0</v>
      </c>
      <c r="AF522" s="64">
        <f t="shared" si="34"/>
        <v>0</v>
      </c>
      <c r="AG522" s="64">
        <f t="shared" si="34"/>
        <v>-896.36</v>
      </c>
      <c r="AH522" s="64">
        <f t="shared" si="34"/>
        <v>-377.37</v>
      </c>
      <c r="AI522" s="64">
        <f t="shared" si="34"/>
        <v>-315.16000000000003</v>
      </c>
      <c r="AJ522" s="64">
        <f t="shared" si="34"/>
        <v>-132.47999999999999</v>
      </c>
      <c r="AK522" s="64">
        <f t="shared" ref="AK522:BQ522" si="35">SUM(AK454:AK521)</f>
        <v>0</v>
      </c>
      <c r="AL522" s="64">
        <f t="shared" si="35"/>
        <v>-1022</v>
      </c>
      <c r="AM522" s="64">
        <f t="shared" si="35"/>
        <v>-652.96</v>
      </c>
      <c r="AN522" s="64">
        <f t="shared" si="35"/>
        <v>-278.68</v>
      </c>
      <c r="AO522" s="64">
        <f t="shared" si="35"/>
        <v>-519.58000000000004</v>
      </c>
      <c r="AP522" s="64">
        <f t="shared" si="35"/>
        <v>-228.73</v>
      </c>
      <c r="AQ522" s="64">
        <f t="shared" si="35"/>
        <v>-2.82</v>
      </c>
      <c r="AR522" s="64">
        <f t="shared" si="35"/>
        <v>0</v>
      </c>
      <c r="AS522" s="64">
        <f t="shared" si="35"/>
        <v>0</v>
      </c>
      <c r="AT522" s="64">
        <f t="shared" si="35"/>
        <v>0</v>
      </c>
      <c r="AU522" s="64">
        <f t="shared" si="35"/>
        <v>0</v>
      </c>
      <c r="AV522" s="64">
        <f t="shared" si="35"/>
        <v>0</v>
      </c>
      <c r="AW522" s="64">
        <f t="shared" si="35"/>
        <v>0</v>
      </c>
      <c r="AX522" s="64">
        <f t="shared" si="35"/>
        <v>-40</v>
      </c>
      <c r="AY522" s="64">
        <f t="shared" si="35"/>
        <v>0</v>
      </c>
      <c r="AZ522" s="64">
        <f t="shared" si="35"/>
        <v>0</v>
      </c>
      <c r="BA522" s="64">
        <f t="shared" si="35"/>
        <v>0</v>
      </c>
      <c r="BB522" s="64">
        <f t="shared" si="35"/>
        <v>0</v>
      </c>
      <c r="BC522" s="64">
        <f t="shared" si="35"/>
        <v>0</v>
      </c>
      <c r="BD522" s="64">
        <f t="shared" si="35"/>
        <v>0</v>
      </c>
      <c r="BE522" s="64">
        <f t="shared" si="35"/>
        <v>0</v>
      </c>
      <c r="BF522" s="64">
        <f t="shared" si="35"/>
        <v>0</v>
      </c>
      <c r="BG522" s="64">
        <f t="shared" si="35"/>
        <v>0</v>
      </c>
      <c r="BH522" s="64">
        <f t="shared" si="35"/>
        <v>0</v>
      </c>
      <c r="BI522" s="64">
        <f t="shared" si="35"/>
        <v>0</v>
      </c>
      <c r="BJ522" s="64">
        <f t="shared" si="35"/>
        <v>0</v>
      </c>
      <c r="BK522" s="64">
        <f t="shared" si="35"/>
        <v>-83.59</v>
      </c>
      <c r="BL522" s="64"/>
      <c r="BM522" s="64">
        <f t="shared" si="35"/>
        <v>-1.5</v>
      </c>
      <c r="BN522" s="64">
        <f t="shared" si="35"/>
        <v>-34.25</v>
      </c>
      <c r="BO522" s="64">
        <f t="shared" si="35"/>
        <v>-1.4300000000000006</v>
      </c>
      <c r="BP522" s="64">
        <f t="shared" si="35"/>
        <v>-6.4300000000000015</v>
      </c>
      <c r="BQ522" s="64">
        <f t="shared" si="35"/>
        <v>0</v>
      </c>
      <c r="BR522" s="64">
        <f t="shared" ref="BR522:BX522" si="36">SUM(BR454:BR521)</f>
        <v>0</v>
      </c>
      <c r="BS522" s="64">
        <f t="shared" si="36"/>
        <v>-19.28</v>
      </c>
      <c r="BT522" s="64">
        <f t="shared" si="36"/>
        <v>-162.84</v>
      </c>
      <c r="BU522" s="64">
        <f t="shared" si="36"/>
        <v>-28.549999999999997</v>
      </c>
      <c r="BV522" s="64">
        <f t="shared" si="36"/>
        <v>0</v>
      </c>
      <c r="BW522" s="64">
        <f t="shared" si="36"/>
        <v>0</v>
      </c>
      <c r="BX522" s="64">
        <f t="shared" si="36"/>
        <v>-74</v>
      </c>
      <c r="BY522" s="65">
        <f>SUM(F522:AF522)</f>
        <v>4112.2</v>
      </c>
      <c r="BZ522" s="65">
        <f>SUM(AG522:BW522)</f>
        <v>-4804.01</v>
      </c>
      <c r="CA522" s="64">
        <f>SUM(CA454:CA521)</f>
        <v>807.92000000000007</v>
      </c>
      <c r="CB522" s="64">
        <f>SUM(CB454:CB521)</f>
        <v>-45.31</v>
      </c>
      <c r="CC522" s="64">
        <f>SUM(CC454:CC521)</f>
        <v>-11.769999999999982</v>
      </c>
      <c r="CD522" s="67"/>
    </row>
    <row r="523" spans="1:82" ht="15" customHeight="1" thickTop="1">
      <c r="A523" s="39" t="s">
        <v>23</v>
      </c>
      <c r="B523" s="71">
        <v>40970</v>
      </c>
      <c r="C523" s="72" t="s">
        <v>671</v>
      </c>
      <c r="D523" s="90" t="s">
        <v>450</v>
      </c>
      <c r="E523" s="73">
        <v>23.96</v>
      </c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73">
        <v>3</v>
      </c>
      <c r="BO523" s="73">
        <v>0.36</v>
      </c>
      <c r="BP523" s="73">
        <v>0.6</v>
      </c>
      <c r="BQ523" s="66"/>
      <c r="BR523" s="66"/>
      <c r="BS523" s="66"/>
      <c r="BT523" s="66"/>
      <c r="BU523" s="66"/>
      <c r="BV523" s="66"/>
      <c r="BW523" s="66"/>
      <c r="BX523" s="73">
        <v>20</v>
      </c>
      <c r="BY523" s="66"/>
      <c r="BZ523" s="66"/>
      <c r="CA523" s="73">
        <v>23.96</v>
      </c>
      <c r="CB523" s="66"/>
      <c r="CC523" s="66"/>
      <c r="CD523" s="67">
        <f t="shared" ref="CD523:CD554" si="37">E523-SUM(F523:BX523)</f>
        <v>0</v>
      </c>
    </row>
    <row r="524" spans="1:82" ht="15" customHeight="1">
      <c r="A524" s="39" t="s">
        <v>23</v>
      </c>
      <c r="B524" s="71">
        <v>40970</v>
      </c>
      <c r="C524" s="72" t="s">
        <v>508</v>
      </c>
      <c r="D524" s="90" t="s">
        <v>450</v>
      </c>
      <c r="E524" s="73">
        <v>39.96</v>
      </c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73">
        <v>3</v>
      </c>
      <c r="BO524" s="73">
        <v>0.36</v>
      </c>
      <c r="BP524" s="73">
        <v>0.6</v>
      </c>
      <c r="BQ524" s="66"/>
      <c r="BR524" s="66"/>
      <c r="BS524" s="66"/>
      <c r="BT524" s="66"/>
      <c r="BU524" s="66"/>
      <c r="BV524" s="66"/>
      <c r="BW524" s="66"/>
      <c r="BX524" s="73">
        <v>36</v>
      </c>
      <c r="BY524" s="66"/>
      <c r="BZ524" s="66"/>
      <c r="CA524" s="73">
        <v>39.96</v>
      </c>
      <c r="CB524" s="66"/>
      <c r="CC524" s="66"/>
      <c r="CD524" s="67">
        <f t="shared" si="37"/>
        <v>0</v>
      </c>
    </row>
    <row r="525" spans="1:82" ht="15" customHeight="1">
      <c r="A525" s="39" t="s">
        <v>23</v>
      </c>
      <c r="B525" s="71">
        <v>40974</v>
      </c>
      <c r="C525" s="72" t="s">
        <v>582</v>
      </c>
      <c r="D525" s="75"/>
      <c r="E525" s="73">
        <v>3408</v>
      </c>
      <c r="F525" s="66"/>
      <c r="G525" s="66"/>
      <c r="H525" s="66"/>
      <c r="I525" s="66"/>
      <c r="J525" s="66"/>
      <c r="K525" s="66"/>
      <c r="L525" s="73">
        <v>1800</v>
      </c>
      <c r="M525" s="66"/>
      <c r="N525" s="73">
        <v>198</v>
      </c>
      <c r="O525" s="73">
        <v>1010</v>
      </c>
      <c r="P525" s="73">
        <v>400</v>
      </c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7">
        <f t="shared" si="37"/>
        <v>0</v>
      </c>
    </row>
    <row r="526" spans="1:82" ht="15" customHeight="1">
      <c r="A526" s="39" t="s">
        <v>23</v>
      </c>
      <c r="B526" s="71">
        <v>40974</v>
      </c>
      <c r="C526" s="72" t="s">
        <v>17</v>
      </c>
      <c r="D526" s="90" t="s">
        <v>421</v>
      </c>
      <c r="E526" s="73">
        <v>-23.75</v>
      </c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73">
        <v>-23.75</v>
      </c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7">
        <f t="shared" si="37"/>
        <v>0</v>
      </c>
    </row>
    <row r="527" spans="1:82" ht="15" customHeight="1">
      <c r="A527" s="39" t="s">
        <v>23</v>
      </c>
      <c r="B527" s="71">
        <v>40974</v>
      </c>
      <c r="C527" s="72" t="s">
        <v>21</v>
      </c>
      <c r="D527" s="90" t="s">
        <v>421</v>
      </c>
      <c r="E527" s="73">
        <v>-4.28</v>
      </c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73">
        <v>-4.28</v>
      </c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7">
        <f t="shared" si="37"/>
        <v>0</v>
      </c>
    </row>
    <row r="528" spans="1:82" ht="15" customHeight="1">
      <c r="A528" s="43" t="s">
        <v>22</v>
      </c>
      <c r="B528" s="71">
        <v>40974</v>
      </c>
      <c r="C528" s="72" t="s">
        <v>357</v>
      </c>
      <c r="D528" s="90"/>
      <c r="E528" s="80">
        <v>18</v>
      </c>
      <c r="F528" s="66"/>
      <c r="G528" s="66"/>
      <c r="H528" s="66"/>
      <c r="I528" s="66"/>
      <c r="J528" s="66"/>
      <c r="K528" s="66"/>
      <c r="L528" s="80">
        <v>18</v>
      </c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80">
        <v>18</v>
      </c>
      <c r="CC528" s="66"/>
      <c r="CD528" s="67">
        <f t="shared" si="37"/>
        <v>0</v>
      </c>
    </row>
    <row r="529" spans="1:82" ht="15" customHeight="1">
      <c r="A529" s="39" t="s">
        <v>23</v>
      </c>
      <c r="B529" s="71">
        <v>40976</v>
      </c>
      <c r="C529" s="72" t="s">
        <v>583</v>
      </c>
      <c r="D529" s="90" t="s">
        <v>449</v>
      </c>
      <c r="E529" s="73">
        <v>-38</v>
      </c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73">
        <v>-38</v>
      </c>
      <c r="BY529" s="66"/>
      <c r="BZ529" s="66"/>
      <c r="CA529" s="66"/>
      <c r="CB529" s="66"/>
      <c r="CC529" s="66"/>
      <c r="CD529" s="67">
        <f t="shared" si="37"/>
        <v>0</v>
      </c>
    </row>
    <row r="530" spans="1:82" ht="15" customHeight="1">
      <c r="A530" s="39" t="s">
        <v>23</v>
      </c>
      <c r="B530" s="71">
        <v>40976</v>
      </c>
      <c r="C530" s="72" t="s">
        <v>18</v>
      </c>
      <c r="D530" s="90" t="s">
        <v>450</v>
      </c>
      <c r="E530" s="73">
        <v>-6</v>
      </c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73">
        <v>-6</v>
      </c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7">
        <f t="shared" si="37"/>
        <v>0</v>
      </c>
    </row>
    <row r="531" spans="1:82" ht="15" customHeight="1">
      <c r="A531" s="39" t="s">
        <v>23</v>
      </c>
      <c r="B531" s="71">
        <v>40976</v>
      </c>
      <c r="C531" s="72" t="s">
        <v>451</v>
      </c>
      <c r="D531" s="90" t="s">
        <v>450</v>
      </c>
      <c r="E531" s="73">
        <v>-1.21</v>
      </c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73">
        <v>-1.21</v>
      </c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7">
        <f t="shared" si="37"/>
        <v>0</v>
      </c>
    </row>
    <row r="532" spans="1:82" ht="15" customHeight="1">
      <c r="A532" s="39" t="s">
        <v>23</v>
      </c>
      <c r="B532" s="71">
        <v>40976</v>
      </c>
      <c r="C532" s="72" t="s">
        <v>1</v>
      </c>
      <c r="D532" s="90" t="s">
        <v>450</v>
      </c>
      <c r="E532" s="73">
        <v>-0.72</v>
      </c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73">
        <v>-0.72</v>
      </c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7">
        <f t="shared" si="37"/>
        <v>0</v>
      </c>
    </row>
    <row r="533" spans="1:82" ht="15" customHeight="1">
      <c r="A533" s="43" t="s">
        <v>22</v>
      </c>
      <c r="B533" s="71">
        <v>40976</v>
      </c>
      <c r="C533" s="72" t="s">
        <v>337</v>
      </c>
      <c r="D533" s="90"/>
      <c r="E533" s="80">
        <v>5</v>
      </c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80">
        <v>5</v>
      </c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80">
        <v>5</v>
      </c>
      <c r="CC533" s="66"/>
      <c r="CD533" s="67">
        <f t="shared" si="37"/>
        <v>0</v>
      </c>
    </row>
    <row r="534" spans="1:82" ht="15" customHeight="1">
      <c r="A534" s="39" t="s">
        <v>23</v>
      </c>
      <c r="B534" s="71">
        <v>40977</v>
      </c>
      <c r="C534" s="72" t="s">
        <v>10</v>
      </c>
      <c r="D534" s="75" t="s">
        <v>584</v>
      </c>
      <c r="E534" s="73">
        <v>-162.84</v>
      </c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73">
        <v>-162.84</v>
      </c>
      <c r="BU534" s="66"/>
      <c r="BV534" s="66"/>
      <c r="BW534" s="66"/>
      <c r="BX534" s="66"/>
      <c r="BY534" s="66"/>
      <c r="BZ534" s="66"/>
      <c r="CA534" s="66"/>
      <c r="CB534" s="66"/>
      <c r="CC534" s="66"/>
      <c r="CD534" s="67">
        <f t="shared" si="37"/>
        <v>0</v>
      </c>
    </row>
    <row r="535" spans="1:82" ht="15" customHeight="1">
      <c r="A535" s="39" t="s">
        <v>23</v>
      </c>
      <c r="B535" s="71">
        <v>40980</v>
      </c>
      <c r="C535" s="72" t="s">
        <v>7</v>
      </c>
      <c r="D535" s="75" t="s">
        <v>585</v>
      </c>
      <c r="E535" s="73">
        <v>-30.42</v>
      </c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73">
        <v>-30.42</v>
      </c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7">
        <f t="shared" si="37"/>
        <v>0</v>
      </c>
    </row>
    <row r="536" spans="1:82" ht="15" customHeight="1">
      <c r="A536" s="43" t="s">
        <v>22</v>
      </c>
      <c r="B536" s="71">
        <v>40980</v>
      </c>
      <c r="C536" s="72" t="s">
        <v>358</v>
      </c>
      <c r="D536" s="90"/>
      <c r="E536" s="80">
        <v>18</v>
      </c>
      <c r="F536" s="66"/>
      <c r="G536" s="66"/>
      <c r="H536" s="66"/>
      <c r="I536" s="66"/>
      <c r="J536" s="66"/>
      <c r="K536" s="66"/>
      <c r="L536" s="66"/>
      <c r="M536" s="66"/>
      <c r="N536" s="80">
        <v>18</v>
      </c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80">
        <v>18</v>
      </c>
      <c r="CC536" s="66"/>
      <c r="CD536" s="67">
        <f t="shared" si="37"/>
        <v>0</v>
      </c>
    </row>
    <row r="537" spans="1:82" ht="15" customHeight="1">
      <c r="A537" s="39" t="s">
        <v>23</v>
      </c>
      <c r="B537" s="71">
        <v>40981</v>
      </c>
      <c r="C537" s="72" t="s">
        <v>586</v>
      </c>
      <c r="D537" s="90" t="s">
        <v>449</v>
      </c>
      <c r="E537" s="73">
        <v>-142</v>
      </c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73">
        <v>-142</v>
      </c>
      <c r="BY537" s="66"/>
      <c r="BZ537" s="66"/>
      <c r="CA537" s="66"/>
      <c r="CB537" s="66"/>
      <c r="CC537" s="66"/>
      <c r="CD537" s="67">
        <f t="shared" si="37"/>
        <v>0</v>
      </c>
    </row>
    <row r="538" spans="1:82" ht="15" customHeight="1">
      <c r="A538" s="39" t="s">
        <v>23</v>
      </c>
      <c r="B538" s="71">
        <v>40981</v>
      </c>
      <c r="C538" s="72" t="s">
        <v>18</v>
      </c>
      <c r="D538" s="90" t="s">
        <v>450</v>
      </c>
      <c r="E538" s="73">
        <v>-15</v>
      </c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73">
        <v>-15</v>
      </c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7">
        <f t="shared" si="37"/>
        <v>0</v>
      </c>
    </row>
    <row r="539" spans="1:82" ht="15" customHeight="1">
      <c r="A539" s="39" t="s">
        <v>23</v>
      </c>
      <c r="B539" s="71">
        <v>40981</v>
      </c>
      <c r="C539" s="72" t="s">
        <v>451</v>
      </c>
      <c r="D539" s="90" t="s">
        <v>450</v>
      </c>
      <c r="E539" s="73">
        <v>-3.02</v>
      </c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73">
        <v>-3.02</v>
      </c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7">
        <f t="shared" si="37"/>
        <v>0</v>
      </c>
    </row>
    <row r="540" spans="1:82" ht="15" customHeight="1">
      <c r="A540" s="39" t="s">
        <v>23</v>
      </c>
      <c r="B540" s="71">
        <v>40981</v>
      </c>
      <c r="C540" s="72" t="s">
        <v>1</v>
      </c>
      <c r="D540" s="90" t="s">
        <v>450</v>
      </c>
      <c r="E540" s="73">
        <v>-1.8</v>
      </c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73">
        <v>-1.8</v>
      </c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7">
        <f t="shared" si="37"/>
        <v>0</v>
      </c>
    </row>
    <row r="541" spans="1:82" ht="15" customHeight="1">
      <c r="A541" s="39" t="s">
        <v>23</v>
      </c>
      <c r="B541" s="71">
        <v>40982</v>
      </c>
      <c r="C541" s="72" t="s">
        <v>587</v>
      </c>
      <c r="D541" s="90" t="s">
        <v>449</v>
      </c>
      <c r="E541" s="73">
        <v>-18</v>
      </c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73">
        <v>-18</v>
      </c>
      <c r="BY541" s="66"/>
      <c r="BZ541" s="66"/>
      <c r="CA541" s="66"/>
      <c r="CB541" s="66"/>
      <c r="CC541" s="66"/>
      <c r="CD541" s="67">
        <f t="shared" si="37"/>
        <v>0</v>
      </c>
    </row>
    <row r="542" spans="1:82" ht="15" customHeight="1">
      <c r="A542" s="39" t="s">
        <v>23</v>
      </c>
      <c r="B542" s="71">
        <v>40982</v>
      </c>
      <c r="C542" s="72" t="s">
        <v>18</v>
      </c>
      <c r="D542" s="90" t="s">
        <v>450</v>
      </c>
      <c r="E542" s="73">
        <v>-3</v>
      </c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73">
        <v>-3</v>
      </c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7">
        <f t="shared" si="37"/>
        <v>0</v>
      </c>
    </row>
    <row r="543" spans="1:82" ht="15" customHeight="1">
      <c r="A543" s="39" t="s">
        <v>23</v>
      </c>
      <c r="B543" s="71">
        <v>40982</v>
      </c>
      <c r="C543" s="72" t="s">
        <v>451</v>
      </c>
      <c r="D543" s="90" t="s">
        <v>450</v>
      </c>
      <c r="E543" s="73">
        <v>-0.6</v>
      </c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73">
        <v>-0.6</v>
      </c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7">
        <f t="shared" si="37"/>
        <v>0</v>
      </c>
    </row>
    <row r="544" spans="1:82" ht="15" customHeight="1">
      <c r="A544" s="39" t="s">
        <v>23</v>
      </c>
      <c r="B544" s="71">
        <v>40982</v>
      </c>
      <c r="C544" s="72" t="s">
        <v>1</v>
      </c>
      <c r="D544" s="90" t="s">
        <v>450</v>
      </c>
      <c r="E544" s="73">
        <v>-0.36</v>
      </c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73">
        <v>-0.36</v>
      </c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7">
        <f t="shared" si="37"/>
        <v>0</v>
      </c>
    </row>
    <row r="545" spans="1:82" ht="15" customHeight="1">
      <c r="A545" s="39" t="s">
        <v>23</v>
      </c>
      <c r="B545" s="71">
        <v>40982</v>
      </c>
      <c r="C545" s="72" t="s">
        <v>588</v>
      </c>
      <c r="D545" s="90" t="s">
        <v>450</v>
      </c>
      <c r="E545" s="73">
        <v>39.96</v>
      </c>
      <c r="F545" s="66"/>
      <c r="G545" s="66"/>
      <c r="H545" s="66"/>
      <c r="I545" s="66"/>
      <c r="J545" s="66"/>
      <c r="K545" s="66"/>
      <c r="L545" s="73">
        <v>18</v>
      </c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73">
        <v>3</v>
      </c>
      <c r="BO545" s="73">
        <v>0.36</v>
      </c>
      <c r="BP545" s="73">
        <v>0.6</v>
      </c>
      <c r="BQ545" s="66"/>
      <c r="BR545" s="66"/>
      <c r="BS545" s="66"/>
      <c r="BT545" s="66"/>
      <c r="BU545" s="66"/>
      <c r="BV545" s="66"/>
      <c r="BW545" s="66"/>
      <c r="BX545" s="73">
        <v>18</v>
      </c>
      <c r="BY545" s="66"/>
      <c r="BZ545" s="66"/>
      <c r="CA545" s="73">
        <v>39.96</v>
      </c>
      <c r="CB545" s="66"/>
      <c r="CC545" s="66"/>
      <c r="CD545" s="67">
        <f t="shared" si="37"/>
        <v>0</v>
      </c>
    </row>
    <row r="546" spans="1:82" ht="15" customHeight="1">
      <c r="A546" s="43" t="s">
        <v>22</v>
      </c>
      <c r="B546" s="71">
        <v>40982</v>
      </c>
      <c r="C546" s="72" t="s">
        <v>359</v>
      </c>
      <c r="D546" s="75" t="s">
        <v>589</v>
      </c>
      <c r="E546" s="80">
        <v>-54</v>
      </c>
      <c r="F546" s="66"/>
      <c r="G546" s="66"/>
      <c r="H546" s="66"/>
      <c r="I546" s="66"/>
      <c r="J546" s="66"/>
      <c r="K546" s="66"/>
      <c r="L546" s="80">
        <v>-54</v>
      </c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80">
        <v>-54</v>
      </c>
      <c r="CC546" s="66"/>
      <c r="CD546" s="67">
        <f t="shared" si="37"/>
        <v>0</v>
      </c>
    </row>
    <row r="547" spans="1:82" ht="15" customHeight="1">
      <c r="A547" s="43" t="s">
        <v>22</v>
      </c>
      <c r="B547" s="71">
        <v>40984</v>
      </c>
      <c r="C547" s="72" t="s">
        <v>360</v>
      </c>
      <c r="D547" s="90"/>
      <c r="E547" s="80">
        <v>10</v>
      </c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80">
        <v>10</v>
      </c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80">
        <v>10</v>
      </c>
      <c r="CC547" s="66"/>
      <c r="CD547" s="67">
        <f t="shared" si="37"/>
        <v>0</v>
      </c>
    </row>
    <row r="548" spans="1:82" ht="15" customHeight="1">
      <c r="A548" s="43" t="s">
        <v>22</v>
      </c>
      <c r="B548" s="71">
        <v>40984</v>
      </c>
      <c r="C548" s="72" t="s">
        <v>348</v>
      </c>
      <c r="D548" s="90"/>
      <c r="E548" s="80">
        <v>9</v>
      </c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80">
        <v>9</v>
      </c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80">
        <v>9</v>
      </c>
      <c r="CC548" s="66"/>
      <c r="CD548" s="67">
        <f t="shared" si="37"/>
        <v>0</v>
      </c>
    </row>
    <row r="549" spans="1:82" ht="15" customHeight="1">
      <c r="A549" s="43" t="s">
        <v>22</v>
      </c>
      <c r="B549" s="71">
        <v>40984</v>
      </c>
      <c r="C549" s="72" t="s">
        <v>337</v>
      </c>
      <c r="D549" s="90"/>
      <c r="E549" s="80">
        <v>5</v>
      </c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80">
        <v>5</v>
      </c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80">
        <v>5</v>
      </c>
      <c r="CC549" s="66"/>
      <c r="CD549" s="67">
        <f t="shared" si="37"/>
        <v>0</v>
      </c>
    </row>
    <row r="550" spans="1:82" ht="15" customHeight="1">
      <c r="A550" s="43" t="s">
        <v>22</v>
      </c>
      <c r="B550" s="71">
        <v>40984</v>
      </c>
      <c r="C550" s="72" t="s">
        <v>329</v>
      </c>
      <c r="D550" s="90"/>
      <c r="E550" s="80">
        <v>5</v>
      </c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X550" s="66"/>
      <c r="Y550" s="66"/>
      <c r="Z550" s="66"/>
      <c r="AA550" s="66"/>
      <c r="AB550" s="66"/>
      <c r="AC550" s="66"/>
      <c r="AD550" s="80">
        <v>5</v>
      </c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80">
        <v>5</v>
      </c>
      <c r="CC550" s="66"/>
      <c r="CD550" s="67">
        <f t="shared" si="37"/>
        <v>0</v>
      </c>
    </row>
    <row r="551" spans="1:82" ht="15" customHeight="1">
      <c r="A551" s="43" t="s">
        <v>22</v>
      </c>
      <c r="B551" s="71">
        <v>40989</v>
      </c>
      <c r="C551" s="72" t="s">
        <v>361</v>
      </c>
      <c r="D551" s="75" t="s">
        <v>590</v>
      </c>
      <c r="E551" s="80">
        <v>-110</v>
      </c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80">
        <v>-110</v>
      </c>
      <c r="BL551" s="80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80">
        <v>-110</v>
      </c>
      <c r="CC551" s="66"/>
      <c r="CD551" s="67">
        <f t="shared" si="37"/>
        <v>0</v>
      </c>
    </row>
    <row r="552" spans="1:82" ht="15" customHeight="1">
      <c r="A552" s="43" t="s">
        <v>22</v>
      </c>
      <c r="B552" s="71">
        <v>40990</v>
      </c>
      <c r="C552" s="72" t="s">
        <v>337</v>
      </c>
      <c r="D552" s="90"/>
      <c r="E552" s="80">
        <v>5</v>
      </c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80">
        <v>5</v>
      </c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80">
        <v>5</v>
      </c>
      <c r="CC552" s="66"/>
      <c r="CD552" s="67">
        <f t="shared" si="37"/>
        <v>0</v>
      </c>
    </row>
    <row r="553" spans="1:82" ht="15" customHeight="1">
      <c r="A553" s="39" t="s">
        <v>23</v>
      </c>
      <c r="B553" s="71">
        <v>40991</v>
      </c>
      <c r="C553" s="72" t="s">
        <v>591</v>
      </c>
      <c r="D553" s="90" t="s">
        <v>450</v>
      </c>
      <c r="E553" s="73">
        <v>21.96</v>
      </c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73">
        <v>3</v>
      </c>
      <c r="BO553" s="73">
        <v>0.36</v>
      </c>
      <c r="BP553" s="73">
        <v>0.6</v>
      </c>
      <c r="BQ553" s="66"/>
      <c r="BR553" s="66"/>
      <c r="BS553" s="66"/>
      <c r="BT553" s="66"/>
      <c r="BU553" s="66"/>
      <c r="BV553" s="66"/>
      <c r="BW553" s="66"/>
      <c r="BX553" s="73">
        <v>18</v>
      </c>
      <c r="BY553" s="66"/>
      <c r="BZ553" s="66"/>
      <c r="CA553" s="73">
        <v>21.96</v>
      </c>
      <c r="CB553" s="66"/>
      <c r="CC553" s="66"/>
      <c r="CD553" s="67">
        <f t="shared" si="37"/>
        <v>0</v>
      </c>
    </row>
    <row r="554" spans="1:82" ht="15" customHeight="1">
      <c r="A554" s="39" t="s">
        <v>23</v>
      </c>
      <c r="B554" s="71">
        <v>40991</v>
      </c>
      <c r="C554" s="72" t="s">
        <v>504</v>
      </c>
      <c r="D554" s="90" t="s">
        <v>450</v>
      </c>
      <c r="E554" s="73">
        <v>43</v>
      </c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73">
        <v>3</v>
      </c>
      <c r="BO554" s="66"/>
      <c r="BP554" s="66"/>
      <c r="BQ554" s="66"/>
      <c r="BR554" s="66"/>
      <c r="BS554" s="66"/>
      <c r="BT554" s="66"/>
      <c r="BU554" s="66"/>
      <c r="BV554" s="66"/>
      <c r="BW554" s="66"/>
      <c r="BX554" s="73">
        <v>40</v>
      </c>
      <c r="BY554" s="66"/>
      <c r="BZ554" s="66"/>
      <c r="CA554" s="73">
        <v>43</v>
      </c>
      <c r="CB554" s="66"/>
      <c r="CC554" s="66"/>
      <c r="CD554" s="67">
        <f t="shared" si="37"/>
        <v>0</v>
      </c>
    </row>
    <row r="555" spans="1:82" ht="15" customHeight="1">
      <c r="A555" s="39" t="s">
        <v>23</v>
      </c>
      <c r="B555" s="71">
        <v>40994</v>
      </c>
      <c r="C555" s="72" t="s">
        <v>487</v>
      </c>
      <c r="D555" s="90" t="s">
        <v>450</v>
      </c>
      <c r="E555" s="73">
        <v>21.96</v>
      </c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73">
        <v>3</v>
      </c>
      <c r="BO555" s="73">
        <v>0.36</v>
      </c>
      <c r="BP555" s="73">
        <v>0.6</v>
      </c>
      <c r="BQ555" s="66"/>
      <c r="BR555" s="66"/>
      <c r="BS555" s="66"/>
      <c r="BT555" s="66"/>
      <c r="BU555" s="66"/>
      <c r="BV555" s="66"/>
      <c r="BW555" s="66"/>
      <c r="BX555" s="73">
        <v>18</v>
      </c>
      <c r="BY555" s="66"/>
      <c r="BZ555" s="66"/>
      <c r="CA555" s="73">
        <v>21.96</v>
      </c>
      <c r="CB555" s="66"/>
      <c r="CC555" s="66"/>
      <c r="CD555" s="67">
        <f t="shared" ref="CD555:CD584" si="38">E555-SUM(F555:BX555)</f>
        <v>0</v>
      </c>
    </row>
    <row r="556" spans="1:82" ht="15" customHeight="1">
      <c r="A556" s="39" t="s">
        <v>23</v>
      </c>
      <c r="B556" s="71">
        <v>40995</v>
      </c>
      <c r="C556" s="72" t="s">
        <v>480</v>
      </c>
      <c r="D556" s="90" t="s">
        <v>450</v>
      </c>
      <c r="E556" s="73">
        <v>23.96</v>
      </c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73">
        <v>3</v>
      </c>
      <c r="BO556" s="73">
        <v>0.36</v>
      </c>
      <c r="BP556" s="73">
        <v>0.6</v>
      </c>
      <c r="BQ556" s="66"/>
      <c r="BR556" s="66"/>
      <c r="BS556" s="66"/>
      <c r="BT556" s="66"/>
      <c r="BU556" s="66"/>
      <c r="BV556" s="66"/>
      <c r="BW556" s="66"/>
      <c r="BX556" s="73">
        <v>20</v>
      </c>
      <c r="BY556" s="66"/>
      <c r="BZ556" s="66"/>
      <c r="CA556" s="73">
        <v>23.96</v>
      </c>
      <c r="CB556" s="66"/>
      <c r="CC556" s="66"/>
      <c r="CD556" s="67">
        <f t="shared" si="38"/>
        <v>0</v>
      </c>
    </row>
    <row r="557" spans="1:82" ht="15" customHeight="1">
      <c r="A557" s="43" t="s">
        <v>22</v>
      </c>
      <c r="B557" s="71">
        <v>40995</v>
      </c>
      <c r="C557" s="72" t="s">
        <v>362</v>
      </c>
      <c r="D557" s="90"/>
      <c r="E557" s="80">
        <v>3</v>
      </c>
      <c r="F557" s="66"/>
      <c r="G557" s="66"/>
      <c r="H557" s="66"/>
      <c r="I557" s="66"/>
      <c r="J557" s="66"/>
      <c r="K557" s="66"/>
      <c r="L557" s="66"/>
      <c r="M557" s="66"/>
      <c r="N557" s="80">
        <v>3</v>
      </c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80">
        <v>3</v>
      </c>
      <c r="CC557" s="66"/>
      <c r="CD557" s="67">
        <f t="shared" si="38"/>
        <v>0</v>
      </c>
    </row>
    <row r="558" spans="1:82" ht="15" customHeight="1">
      <c r="A558" s="39" t="s">
        <v>23</v>
      </c>
      <c r="B558" s="71">
        <v>40997</v>
      </c>
      <c r="C558" s="72" t="s">
        <v>592</v>
      </c>
      <c r="D558" s="90" t="s">
        <v>450</v>
      </c>
      <c r="E558" s="73">
        <v>21.96</v>
      </c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73">
        <v>3</v>
      </c>
      <c r="BO558" s="73">
        <v>0.36</v>
      </c>
      <c r="BP558" s="73">
        <v>0.6</v>
      </c>
      <c r="BQ558" s="66"/>
      <c r="BR558" s="66"/>
      <c r="BS558" s="66"/>
      <c r="BT558" s="66"/>
      <c r="BU558" s="66"/>
      <c r="BV558" s="66"/>
      <c r="BW558" s="66"/>
      <c r="BX558" s="73">
        <v>18</v>
      </c>
      <c r="BY558" s="66"/>
      <c r="BZ558" s="66"/>
      <c r="CA558" s="73">
        <v>21.96</v>
      </c>
      <c r="CB558" s="66"/>
      <c r="CC558" s="66"/>
      <c r="CD558" s="67">
        <f t="shared" si="38"/>
        <v>0</v>
      </c>
    </row>
    <row r="559" spans="1:82" ht="15" customHeight="1">
      <c r="A559" s="39" t="s">
        <v>23</v>
      </c>
      <c r="B559" s="71">
        <v>40997</v>
      </c>
      <c r="C559" s="72" t="s">
        <v>508</v>
      </c>
      <c r="D559" s="90" t="s">
        <v>450</v>
      </c>
      <c r="E559" s="73">
        <v>39.96</v>
      </c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73">
        <v>3</v>
      </c>
      <c r="BO559" s="73">
        <v>0.36</v>
      </c>
      <c r="BP559" s="73">
        <v>0.6</v>
      </c>
      <c r="BQ559" s="66"/>
      <c r="BR559" s="66"/>
      <c r="BS559" s="66"/>
      <c r="BT559" s="66"/>
      <c r="BU559" s="66"/>
      <c r="BV559" s="66"/>
      <c r="BW559" s="66"/>
      <c r="BX559" s="73">
        <v>36</v>
      </c>
      <c r="BY559" s="66"/>
      <c r="BZ559" s="66"/>
      <c r="CA559" s="73">
        <v>39.96</v>
      </c>
      <c r="CB559" s="66"/>
      <c r="CC559" s="66"/>
      <c r="CD559" s="67">
        <f t="shared" si="38"/>
        <v>0</v>
      </c>
    </row>
    <row r="560" spans="1:82" ht="15" customHeight="1">
      <c r="A560" s="39" t="s">
        <v>23</v>
      </c>
      <c r="B560" s="71">
        <v>40997</v>
      </c>
      <c r="C560" s="72" t="s">
        <v>524</v>
      </c>
      <c r="D560" s="90"/>
      <c r="E560" s="73">
        <v>200</v>
      </c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73">
        <v>200</v>
      </c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73">
        <v>200</v>
      </c>
      <c r="CB560" s="66"/>
      <c r="CC560" s="66"/>
      <c r="CD560" s="67">
        <f t="shared" si="38"/>
        <v>0</v>
      </c>
    </row>
    <row r="561" spans="1:82" ht="15" customHeight="1">
      <c r="A561" s="43" t="s">
        <v>22</v>
      </c>
      <c r="B561" s="71">
        <v>40997</v>
      </c>
      <c r="C561" s="72" t="s">
        <v>593</v>
      </c>
      <c r="D561" s="90" t="s">
        <v>450</v>
      </c>
      <c r="E561" s="80">
        <v>0.96</v>
      </c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73">
        <v>0.36</v>
      </c>
      <c r="BP561" s="73">
        <v>0.6</v>
      </c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80">
        <v>0.96</v>
      </c>
      <c r="CC561" s="66"/>
      <c r="CD561" s="67">
        <f t="shared" si="38"/>
        <v>0</v>
      </c>
    </row>
    <row r="562" spans="1:82" ht="15" customHeight="1">
      <c r="A562" s="84" t="s">
        <v>267</v>
      </c>
      <c r="B562" s="71">
        <v>40997</v>
      </c>
      <c r="C562" s="72" t="s">
        <v>594</v>
      </c>
      <c r="D562" s="90"/>
      <c r="E562" s="70">
        <v>42</v>
      </c>
      <c r="F562" s="66"/>
      <c r="G562" s="66"/>
      <c r="H562" s="66"/>
      <c r="I562" s="66"/>
      <c r="J562" s="66"/>
      <c r="K562" s="66"/>
      <c r="L562" s="66"/>
      <c r="M562" s="66"/>
      <c r="N562" s="66"/>
      <c r="O562" s="70">
        <v>42</v>
      </c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70">
        <v>42</v>
      </c>
      <c r="CD562" s="67">
        <f t="shared" si="38"/>
        <v>0</v>
      </c>
    </row>
    <row r="563" spans="1:82" ht="15" customHeight="1">
      <c r="A563" s="84" t="s">
        <v>267</v>
      </c>
      <c r="B563" s="71">
        <v>40997</v>
      </c>
      <c r="C563" s="72" t="s">
        <v>337</v>
      </c>
      <c r="D563" s="90"/>
      <c r="E563" s="80">
        <v>5</v>
      </c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80">
        <v>5</v>
      </c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80">
        <v>5</v>
      </c>
      <c r="CD563" s="67">
        <f t="shared" si="38"/>
        <v>0</v>
      </c>
    </row>
    <row r="564" spans="1:82" ht="15" customHeight="1">
      <c r="A564" s="39" t="s">
        <v>23</v>
      </c>
      <c r="B564" s="71">
        <v>40998</v>
      </c>
      <c r="C564" s="72" t="s">
        <v>37</v>
      </c>
      <c r="D564" s="75" t="s">
        <v>595</v>
      </c>
      <c r="E564" s="73">
        <v>-589.08000000000004</v>
      </c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73">
        <f>E564/3</f>
        <v>-196.36</v>
      </c>
      <c r="AH564" s="66"/>
      <c r="AI564" s="73">
        <f>E564/3</f>
        <v>-196.36</v>
      </c>
      <c r="AJ564" s="66"/>
      <c r="AK564" s="66"/>
      <c r="AL564" s="66"/>
      <c r="AM564" s="73">
        <f>E564/3</f>
        <v>-196.36</v>
      </c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7">
        <f t="shared" si="38"/>
        <v>0</v>
      </c>
    </row>
    <row r="565" spans="1:82" ht="15" customHeight="1">
      <c r="A565" s="39" t="s">
        <v>23</v>
      </c>
      <c r="B565" s="71">
        <v>40998</v>
      </c>
      <c r="C565" s="72" t="s">
        <v>38</v>
      </c>
      <c r="D565" s="75" t="s">
        <v>595</v>
      </c>
      <c r="E565" s="73">
        <v>-964.93</v>
      </c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73">
        <v>-445.35</v>
      </c>
      <c r="AN565" s="66"/>
      <c r="AO565" s="73">
        <v>-519.58000000000004</v>
      </c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7">
        <f t="shared" si="38"/>
        <v>0</v>
      </c>
    </row>
    <row r="566" spans="1:82" ht="15" customHeight="1">
      <c r="A566" s="39" t="s">
        <v>23</v>
      </c>
      <c r="B566" s="71">
        <v>40998</v>
      </c>
      <c r="C566" s="72" t="s">
        <v>112</v>
      </c>
      <c r="D566" s="75" t="s">
        <v>595</v>
      </c>
      <c r="E566" s="73">
        <v>-80</v>
      </c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73">
        <v>-80</v>
      </c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7">
        <f t="shared" si="38"/>
        <v>0</v>
      </c>
    </row>
    <row r="567" spans="1:82" ht="15" customHeight="1">
      <c r="A567" s="39" t="s">
        <v>23</v>
      </c>
      <c r="B567" s="71">
        <v>40998</v>
      </c>
      <c r="C567" s="72" t="s">
        <v>186</v>
      </c>
      <c r="D567" s="75" t="s">
        <v>595</v>
      </c>
      <c r="E567" s="73">
        <v>-200</v>
      </c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73">
        <v>-200</v>
      </c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7">
        <f t="shared" si="38"/>
        <v>0</v>
      </c>
    </row>
    <row r="568" spans="1:82" ht="15" customHeight="1">
      <c r="A568" s="39" t="s">
        <v>23</v>
      </c>
      <c r="B568" s="71">
        <v>40998</v>
      </c>
      <c r="C568" s="72" t="s">
        <v>40</v>
      </c>
      <c r="D568" s="75" t="s">
        <v>595</v>
      </c>
      <c r="E568" s="73">
        <v>-80</v>
      </c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73">
        <v>-80</v>
      </c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7">
        <f t="shared" si="38"/>
        <v>0</v>
      </c>
    </row>
    <row r="569" spans="1:82" ht="15" customHeight="1">
      <c r="A569" s="39" t="s">
        <v>23</v>
      </c>
      <c r="B569" s="71">
        <v>40998</v>
      </c>
      <c r="C569" s="72" t="s">
        <v>113</v>
      </c>
      <c r="D569" s="75" t="s">
        <v>595</v>
      </c>
      <c r="E569" s="73">
        <v>-100</v>
      </c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73">
        <v>-100</v>
      </c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7">
        <f t="shared" si="38"/>
        <v>0</v>
      </c>
    </row>
    <row r="570" spans="1:82" ht="15" customHeight="1">
      <c r="A570" s="39" t="s">
        <v>23</v>
      </c>
      <c r="B570" s="71">
        <v>40998</v>
      </c>
      <c r="C570" s="72" t="s">
        <v>115</v>
      </c>
      <c r="D570" s="75" t="s">
        <v>595</v>
      </c>
      <c r="E570" s="73">
        <v>-80</v>
      </c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73">
        <v>-80</v>
      </c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7">
        <f t="shared" si="38"/>
        <v>0</v>
      </c>
    </row>
    <row r="571" spans="1:82" ht="15" customHeight="1">
      <c r="A571" s="39" t="s">
        <v>23</v>
      </c>
      <c r="B571" s="71">
        <v>40998</v>
      </c>
      <c r="C571" s="72" t="s">
        <v>39</v>
      </c>
      <c r="D571" s="75" t="s">
        <v>595</v>
      </c>
      <c r="E571" s="73">
        <v>-80</v>
      </c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73">
        <v>-80</v>
      </c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7">
        <f t="shared" si="38"/>
        <v>0</v>
      </c>
    </row>
    <row r="572" spans="1:82" ht="15" customHeight="1">
      <c r="A572" s="39" t="s">
        <v>23</v>
      </c>
      <c r="B572" s="71">
        <v>40998</v>
      </c>
      <c r="C572" s="72" t="s">
        <v>187</v>
      </c>
      <c r="D572" s="75" t="s">
        <v>595</v>
      </c>
      <c r="E572" s="73">
        <v>-160</v>
      </c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73">
        <v>-80</v>
      </c>
      <c r="AH572" s="66"/>
      <c r="AI572" s="73">
        <v>-80</v>
      </c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7">
        <f t="shared" si="38"/>
        <v>0</v>
      </c>
    </row>
    <row r="573" spans="1:82" ht="15" customHeight="1">
      <c r="A573" s="43" t="s">
        <v>22</v>
      </c>
      <c r="B573" s="71">
        <v>40998</v>
      </c>
      <c r="C573" s="72" t="s">
        <v>539</v>
      </c>
      <c r="D573" s="90" t="s">
        <v>450</v>
      </c>
      <c r="E573" s="80">
        <v>21.96</v>
      </c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73">
        <v>3</v>
      </c>
      <c r="BO573" s="73">
        <v>0.36</v>
      </c>
      <c r="BP573" s="73">
        <v>0.6</v>
      </c>
      <c r="BQ573" s="66"/>
      <c r="BR573" s="66"/>
      <c r="BS573" s="66"/>
      <c r="BT573" s="66"/>
      <c r="BU573" s="66"/>
      <c r="BV573" s="66"/>
      <c r="BW573" s="66"/>
      <c r="BX573" s="80">
        <v>18</v>
      </c>
      <c r="BY573" s="66"/>
      <c r="BZ573" s="66"/>
      <c r="CA573" s="66"/>
      <c r="CB573" s="80">
        <v>21.96</v>
      </c>
      <c r="CC573" s="66"/>
      <c r="CD573" s="67">
        <f t="shared" si="38"/>
        <v>0</v>
      </c>
    </row>
    <row r="574" spans="1:82" ht="15" customHeight="1">
      <c r="A574" s="43" t="s">
        <v>22</v>
      </c>
      <c r="B574" s="71">
        <v>40998</v>
      </c>
      <c r="C574" s="72" t="s">
        <v>366</v>
      </c>
      <c r="D574" s="108" t="s">
        <v>85</v>
      </c>
      <c r="E574" s="80">
        <v>-50</v>
      </c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80">
        <v>-50</v>
      </c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80">
        <v>-50</v>
      </c>
      <c r="CC574" s="66"/>
      <c r="CD574" s="67">
        <f t="shared" si="38"/>
        <v>0</v>
      </c>
    </row>
    <row r="575" spans="1:82" ht="15" customHeight="1">
      <c r="A575" s="84" t="s">
        <v>267</v>
      </c>
      <c r="B575" s="71">
        <v>40998</v>
      </c>
      <c r="C575" s="72" t="s">
        <v>366</v>
      </c>
      <c r="D575" s="108" t="s">
        <v>85</v>
      </c>
      <c r="E575" s="80">
        <v>-50</v>
      </c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80">
        <v>-50</v>
      </c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80">
        <v>-50</v>
      </c>
      <c r="CD575" s="67">
        <f t="shared" si="38"/>
        <v>0</v>
      </c>
    </row>
    <row r="576" spans="1:82" ht="15" customHeight="1">
      <c r="A576" s="84" t="s">
        <v>267</v>
      </c>
      <c r="B576" s="71">
        <v>40998</v>
      </c>
      <c r="C576" s="72" t="s">
        <v>400</v>
      </c>
      <c r="D576" s="90"/>
      <c r="E576" s="70">
        <v>87</v>
      </c>
      <c r="F576" s="66"/>
      <c r="G576" s="66"/>
      <c r="H576" s="66"/>
      <c r="I576" s="66"/>
      <c r="J576" s="66"/>
      <c r="K576" s="66"/>
      <c r="L576" s="66"/>
      <c r="M576" s="66"/>
      <c r="N576" s="66"/>
      <c r="O576" s="70">
        <v>87</v>
      </c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70">
        <v>87</v>
      </c>
      <c r="CD576" s="67">
        <f t="shared" si="38"/>
        <v>0</v>
      </c>
    </row>
    <row r="577" spans="1:82" ht="15" customHeight="1">
      <c r="A577" s="84" t="s">
        <v>267</v>
      </c>
      <c r="B577" s="71">
        <v>40998</v>
      </c>
      <c r="C577" s="72" t="s">
        <v>403</v>
      </c>
      <c r="D577" s="90"/>
      <c r="E577" s="70">
        <v>42</v>
      </c>
      <c r="F577" s="66"/>
      <c r="G577" s="66"/>
      <c r="H577" s="66"/>
      <c r="I577" s="66"/>
      <c r="J577" s="66"/>
      <c r="K577" s="66"/>
      <c r="L577" s="66"/>
      <c r="M577" s="66"/>
      <c r="N577" s="66"/>
      <c r="P577" s="70">
        <v>42</v>
      </c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70">
        <v>42</v>
      </c>
      <c r="CD577" s="67">
        <f t="shared" si="38"/>
        <v>0</v>
      </c>
    </row>
    <row r="578" spans="1:82" ht="15" customHeight="1">
      <c r="A578" s="39" t="s">
        <v>23</v>
      </c>
      <c r="B578" s="71">
        <v>40999</v>
      </c>
      <c r="C578" s="72" t="s">
        <v>48</v>
      </c>
      <c r="D578" s="75" t="s">
        <v>596</v>
      </c>
      <c r="E578" s="73">
        <v>-10</v>
      </c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73">
        <v>-10</v>
      </c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7">
        <f t="shared" si="38"/>
        <v>0</v>
      </c>
    </row>
    <row r="579" spans="1:82" ht="15" customHeight="1">
      <c r="A579" s="39" t="s">
        <v>23</v>
      </c>
      <c r="B579" s="71">
        <v>41002</v>
      </c>
      <c r="C579" s="72" t="s">
        <v>219</v>
      </c>
      <c r="D579" s="90"/>
      <c r="E579" s="73">
        <v>159</v>
      </c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73">
        <v>159</v>
      </c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7">
        <f t="shared" si="38"/>
        <v>0</v>
      </c>
    </row>
    <row r="580" spans="1:82" ht="15" customHeight="1">
      <c r="A580" s="39" t="s">
        <v>23</v>
      </c>
      <c r="B580" s="71">
        <v>41002</v>
      </c>
      <c r="C580" s="72" t="s">
        <v>220</v>
      </c>
      <c r="D580" s="90" t="s">
        <v>421</v>
      </c>
      <c r="E580" s="73">
        <v>-0.36</v>
      </c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73">
        <v>-0.36</v>
      </c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7">
        <f t="shared" si="38"/>
        <v>0</v>
      </c>
    </row>
    <row r="581" spans="1:82" ht="15" customHeight="1">
      <c r="A581" s="39" t="s">
        <v>23</v>
      </c>
      <c r="B581" s="71">
        <v>41002</v>
      </c>
      <c r="C581" s="72" t="s">
        <v>532</v>
      </c>
      <c r="D581" s="90" t="s">
        <v>421</v>
      </c>
      <c r="E581" s="73">
        <v>-3</v>
      </c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73">
        <v>-3</v>
      </c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7">
        <f t="shared" si="38"/>
        <v>0</v>
      </c>
    </row>
    <row r="582" spans="1:82" ht="15" customHeight="1">
      <c r="A582" s="84" t="s">
        <v>267</v>
      </c>
      <c r="B582" s="71">
        <v>41004</v>
      </c>
      <c r="C582" s="72" t="s">
        <v>49</v>
      </c>
      <c r="D582" s="90"/>
      <c r="E582" s="87">
        <v>-142</v>
      </c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87">
        <v>-142</v>
      </c>
      <c r="CD582" s="95">
        <f t="shared" si="38"/>
        <v>-142</v>
      </c>
    </row>
    <row r="583" spans="1:82" ht="15" customHeight="1">
      <c r="A583" s="39" t="s">
        <v>23</v>
      </c>
      <c r="B583" s="71">
        <v>41004</v>
      </c>
      <c r="C583" s="72" t="s">
        <v>658</v>
      </c>
      <c r="D583" s="90"/>
      <c r="E583" s="73">
        <v>142</v>
      </c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73">
        <v>142</v>
      </c>
      <c r="CB583" s="66"/>
      <c r="CC583" s="66"/>
      <c r="CD583" s="95">
        <f t="shared" si="38"/>
        <v>142</v>
      </c>
    </row>
    <row r="584" spans="1:82" ht="15" customHeight="1" thickBot="1">
      <c r="A584" s="39" t="s">
        <v>23</v>
      </c>
      <c r="B584" s="71">
        <v>41029</v>
      </c>
      <c r="C584" s="72" t="s">
        <v>13</v>
      </c>
      <c r="D584" s="75" t="s">
        <v>597</v>
      </c>
      <c r="E584" s="73">
        <v>-924.23</v>
      </c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73">
        <v>-348.39</v>
      </c>
      <c r="AI584" s="66"/>
      <c r="AJ584" s="73">
        <v>-107.38</v>
      </c>
      <c r="AK584" s="66"/>
      <c r="AL584" s="66"/>
      <c r="AM584" s="66"/>
      <c r="AN584" s="73">
        <v>-257.29000000000002</v>
      </c>
      <c r="AO584" s="66"/>
      <c r="AP584" s="73">
        <v>-211.17</v>
      </c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7">
        <f t="shared" si="38"/>
        <v>0</v>
      </c>
    </row>
    <row r="585" spans="1:82" ht="15" customHeight="1" thickTop="1" thickBot="1">
      <c r="A585" s="10"/>
      <c r="B585" s="41"/>
      <c r="C585" s="42" t="s">
        <v>218</v>
      </c>
      <c r="D585" s="76"/>
      <c r="E585" s="97">
        <f t="shared" ref="E585:AJ585" si="39">SUM(E523:E584)</f>
        <v>334.00000000000023</v>
      </c>
      <c r="F585" s="64">
        <f t="shared" si="39"/>
        <v>0</v>
      </c>
      <c r="G585" s="64">
        <f t="shared" si="39"/>
        <v>0</v>
      </c>
      <c r="H585" s="64">
        <f t="shared" si="39"/>
        <v>0</v>
      </c>
      <c r="I585" s="64">
        <f t="shared" si="39"/>
        <v>0</v>
      </c>
      <c r="J585" s="64">
        <f t="shared" si="39"/>
        <v>0</v>
      </c>
      <c r="K585" s="64">
        <f t="shared" si="39"/>
        <v>0</v>
      </c>
      <c r="L585" s="64">
        <f t="shared" si="39"/>
        <v>1782</v>
      </c>
      <c r="M585" s="64">
        <f t="shared" si="39"/>
        <v>0</v>
      </c>
      <c r="N585" s="64">
        <f t="shared" si="39"/>
        <v>219</v>
      </c>
      <c r="O585" s="64">
        <f t="shared" si="39"/>
        <v>1139</v>
      </c>
      <c r="P585" s="64">
        <f t="shared" si="39"/>
        <v>601</v>
      </c>
      <c r="Q585" s="64">
        <f t="shared" si="39"/>
        <v>0</v>
      </c>
      <c r="R585" s="64">
        <f t="shared" si="39"/>
        <v>0</v>
      </c>
      <c r="S585" s="64">
        <f t="shared" si="39"/>
        <v>0</v>
      </c>
      <c r="T585" s="64">
        <f t="shared" si="39"/>
        <v>0</v>
      </c>
      <c r="U585" s="64">
        <f t="shared" si="39"/>
        <v>0</v>
      </c>
      <c r="V585" s="64">
        <f t="shared" si="39"/>
        <v>0</v>
      </c>
      <c r="W585" s="64">
        <f t="shared" si="39"/>
        <v>30</v>
      </c>
      <c r="X585" s="64">
        <f t="shared" si="39"/>
        <v>0</v>
      </c>
      <c r="Y585" s="64">
        <f t="shared" si="39"/>
        <v>0</v>
      </c>
      <c r="Z585" s="64">
        <f t="shared" si="39"/>
        <v>0</v>
      </c>
      <c r="AA585" s="64">
        <f t="shared" si="39"/>
        <v>9</v>
      </c>
      <c r="AB585" s="64">
        <f t="shared" si="39"/>
        <v>200</v>
      </c>
      <c r="AC585" s="64">
        <f t="shared" si="39"/>
        <v>0</v>
      </c>
      <c r="AD585" s="64">
        <f t="shared" si="39"/>
        <v>5</v>
      </c>
      <c r="AE585" s="64">
        <f t="shared" si="39"/>
        <v>0</v>
      </c>
      <c r="AF585" s="64">
        <f t="shared" si="39"/>
        <v>0</v>
      </c>
      <c r="AG585" s="64">
        <f t="shared" si="39"/>
        <v>-896.36</v>
      </c>
      <c r="AH585" s="64">
        <f t="shared" si="39"/>
        <v>-348.39</v>
      </c>
      <c r="AI585" s="64">
        <f t="shared" si="39"/>
        <v>-376.36</v>
      </c>
      <c r="AJ585" s="64">
        <f t="shared" si="39"/>
        <v>-107.38</v>
      </c>
      <c r="AK585" s="64">
        <f t="shared" ref="AK585:BQ585" si="40">SUM(AK523:AK584)</f>
        <v>0</v>
      </c>
      <c r="AL585" s="64">
        <f t="shared" si="40"/>
        <v>0</v>
      </c>
      <c r="AM585" s="64">
        <f t="shared" si="40"/>
        <v>-641.71</v>
      </c>
      <c r="AN585" s="64">
        <f t="shared" si="40"/>
        <v>-257.29000000000002</v>
      </c>
      <c r="AO585" s="64">
        <f t="shared" si="40"/>
        <v>-519.58000000000004</v>
      </c>
      <c r="AP585" s="64">
        <f t="shared" si="40"/>
        <v>-211.17</v>
      </c>
      <c r="AQ585" s="64">
        <f t="shared" si="40"/>
        <v>0</v>
      </c>
      <c r="AR585" s="64">
        <f t="shared" si="40"/>
        <v>0</v>
      </c>
      <c r="AS585" s="64">
        <f t="shared" si="40"/>
        <v>0</v>
      </c>
      <c r="AT585" s="64">
        <f t="shared" si="40"/>
        <v>0</v>
      </c>
      <c r="AU585" s="64">
        <f t="shared" si="40"/>
        <v>0</v>
      </c>
      <c r="AV585" s="64">
        <f t="shared" si="40"/>
        <v>0</v>
      </c>
      <c r="AW585" s="64">
        <f t="shared" si="40"/>
        <v>0</v>
      </c>
      <c r="AX585" s="64">
        <f t="shared" si="40"/>
        <v>0</v>
      </c>
      <c r="AY585" s="64">
        <f t="shared" si="40"/>
        <v>0</v>
      </c>
      <c r="AZ585" s="64">
        <f t="shared" si="40"/>
        <v>0</v>
      </c>
      <c r="BA585" s="64">
        <f t="shared" si="40"/>
        <v>0</v>
      </c>
      <c r="BB585" s="64">
        <f t="shared" si="40"/>
        <v>0</v>
      </c>
      <c r="BC585" s="64">
        <f t="shared" si="40"/>
        <v>0</v>
      </c>
      <c r="BD585" s="64">
        <f t="shared" si="40"/>
        <v>0</v>
      </c>
      <c r="BE585" s="64">
        <f t="shared" si="40"/>
        <v>0</v>
      </c>
      <c r="BF585" s="64">
        <f t="shared" si="40"/>
        <v>0</v>
      </c>
      <c r="BG585" s="64">
        <f t="shared" si="40"/>
        <v>0</v>
      </c>
      <c r="BH585" s="64">
        <f t="shared" si="40"/>
        <v>0</v>
      </c>
      <c r="BI585" s="64">
        <f t="shared" si="40"/>
        <v>0</v>
      </c>
      <c r="BJ585" s="64">
        <f t="shared" si="40"/>
        <v>0</v>
      </c>
      <c r="BK585" s="64">
        <f t="shared" si="40"/>
        <v>-110</v>
      </c>
      <c r="BL585" s="64"/>
      <c r="BM585" s="64">
        <f t="shared" si="40"/>
        <v>-3</v>
      </c>
      <c r="BN585" s="64">
        <f t="shared" si="40"/>
        <v>-17.75</v>
      </c>
      <c r="BO585" s="64">
        <f t="shared" si="40"/>
        <v>0.35999999999999943</v>
      </c>
      <c r="BP585" s="64">
        <f t="shared" si="40"/>
        <v>-3.1100000000000021</v>
      </c>
      <c r="BQ585" s="64">
        <f t="shared" si="40"/>
        <v>-10</v>
      </c>
      <c r="BR585" s="64">
        <f t="shared" ref="BR585:BX585" si="41">SUM(BR523:BR584)</f>
        <v>0</v>
      </c>
      <c r="BS585" s="64">
        <f t="shared" si="41"/>
        <v>-30.42</v>
      </c>
      <c r="BT585" s="64">
        <f t="shared" si="41"/>
        <v>-162.84</v>
      </c>
      <c r="BU585" s="64">
        <f t="shared" si="41"/>
        <v>0</v>
      </c>
      <c r="BV585" s="64">
        <f t="shared" si="41"/>
        <v>0</v>
      </c>
      <c r="BW585" s="64">
        <f t="shared" si="41"/>
        <v>0</v>
      </c>
      <c r="BX585" s="64">
        <f t="shared" si="41"/>
        <v>44</v>
      </c>
      <c r="BY585" s="65">
        <f>SUM(F585:AF585)</f>
        <v>3985</v>
      </c>
      <c r="BZ585" s="65">
        <f>SUM(AG585:BW585)</f>
        <v>-3695.0000000000005</v>
      </c>
      <c r="CA585" s="64">
        <f>SUM(CA523:CA584)</f>
        <v>618.68000000000006</v>
      </c>
      <c r="CB585" s="64">
        <f>SUM(CB523:CB584)</f>
        <v>-113.08000000000001</v>
      </c>
      <c r="CC585" s="64">
        <f>SUM(CC523:CC584)</f>
        <v>-16</v>
      </c>
      <c r="CD585" s="67"/>
    </row>
    <row r="586" spans="1:82" ht="15" customHeight="1" thickTop="1">
      <c r="A586" s="43" t="s">
        <v>22</v>
      </c>
      <c r="B586" s="71">
        <v>40998</v>
      </c>
      <c r="C586" s="72" t="s">
        <v>598</v>
      </c>
      <c r="D586" s="90"/>
      <c r="E586" s="80">
        <v>18</v>
      </c>
      <c r="F586" s="66"/>
      <c r="G586" s="66"/>
      <c r="H586" s="66"/>
      <c r="I586" s="66"/>
      <c r="J586" s="66"/>
      <c r="K586" s="66"/>
      <c r="L586" s="80">
        <v>18</v>
      </c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80">
        <v>18</v>
      </c>
      <c r="CC586" s="66"/>
      <c r="CD586" s="67">
        <f t="shared" ref="CD586:CD617" si="42">E586-SUM(F586:BX586)</f>
        <v>0</v>
      </c>
    </row>
    <row r="587" spans="1:82" ht="15" customHeight="1">
      <c r="A587" s="39" t="s">
        <v>23</v>
      </c>
      <c r="B587" s="71">
        <v>41004</v>
      </c>
      <c r="C587" s="72" t="s">
        <v>524</v>
      </c>
      <c r="D587" s="90"/>
      <c r="E587" s="73">
        <v>200</v>
      </c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73">
        <v>200</v>
      </c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73">
        <v>200</v>
      </c>
      <c r="CB587" s="66"/>
      <c r="CC587" s="66"/>
      <c r="CD587" s="67">
        <f t="shared" si="42"/>
        <v>0</v>
      </c>
    </row>
    <row r="588" spans="1:82" ht="15" customHeight="1">
      <c r="A588" s="39" t="s">
        <v>23</v>
      </c>
      <c r="B588" s="71">
        <v>41009</v>
      </c>
      <c r="C588" s="72" t="s">
        <v>10</v>
      </c>
      <c r="D588" s="75" t="s">
        <v>599</v>
      </c>
      <c r="E588" s="73">
        <v>-162.84</v>
      </c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73">
        <v>-162.84</v>
      </c>
      <c r="BU588" s="66"/>
      <c r="BV588" s="66"/>
      <c r="BW588" s="66"/>
      <c r="BX588" s="66"/>
      <c r="BY588" s="66"/>
      <c r="BZ588" s="66"/>
      <c r="CA588" s="66"/>
      <c r="CB588" s="66"/>
      <c r="CC588" s="66"/>
      <c r="CD588" s="67">
        <f t="shared" si="42"/>
        <v>0</v>
      </c>
    </row>
    <row r="589" spans="1:82" ht="15" customHeight="1">
      <c r="A589" s="39" t="s">
        <v>23</v>
      </c>
      <c r="B589" s="71">
        <v>41009</v>
      </c>
      <c r="C589" s="72" t="s">
        <v>223</v>
      </c>
      <c r="D589" s="75" t="s">
        <v>600</v>
      </c>
      <c r="E589" s="73">
        <v>-23.01</v>
      </c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73">
        <v>-23.01</v>
      </c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7">
        <f t="shared" si="42"/>
        <v>0</v>
      </c>
    </row>
    <row r="590" spans="1:82" ht="15" customHeight="1">
      <c r="A590" s="39" t="s">
        <v>23</v>
      </c>
      <c r="B590" s="71">
        <v>41009</v>
      </c>
      <c r="C590" s="72" t="s">
        <v>752</v>
      </c>
      <c r="D590" s="90"/>
      <c r="E590" s="73">
        <v>18</v>
      </c>
      <c r="F590" s="66"/>
      <c r="G590" s="66"/>
      <c r="H590" s="66"/>
      <c r="I590" s="66"/>
      <c r="J590" s="66"/>
      <c r="K590" s="66"/>
      <c r="L590" s="73">
        <v>18</v>
      </c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7">
        <f t="shared" si="42"/>
        <v>0</v>
      </c>
    </row>
    <row r="591" spans="1:82" ht="15" customHeight="1">
      <c r="A591" s="39" t="s">
        <v>23</v>
      </c>
      <c r="B591" s="71">
        <v>41009</v>
      </c>
      <c r="C591" s="72" t="s">
        <v>17</v>
      </c>
      <c r="D591" s="90" t="s">
        <v>421</v>
      </c>
      <c r="E591" s="73">
        <v>-0.25</v>
      </c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73">
        <v>-0.25</v>
      </c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7">
        <f t="shared" si="42"/>
        <v>0</v>
      </c>
    </row>
    <row r="592" spans="1:82" ht="15" customHeight="1">
      <c r="A592" s="39" t="s">
        <v>23</v>
      </c>
      <c r="B592" s="71">
        <v>41009</v>
      </c>
      <c r="C592" s="72" t="s">
        <v>21</v>
      </c>
      <c r="D592" s="90" t="s">
        <v>421</v>
      </c>
      <c r="E592" s="73">
        <v>-0.05</v>
      </c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73">
        <v>-0.05</v>
      </c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7">
        <f t="shared" si="42"/>
        <v>0</v>
      </c>
    </row>
    <row r="593" spans="1:82" ht="15" customHeight="1">
      <c r="A593" s="39" t="s">
        <v>23</v>
      </c>
      <c r="B593" s="71">
        <v>41010</v>
      </c>
      <c r="C593" s="72" t="s">
        <v>752</v>
      </c>
      <c r="D593" s="90"/>
      <c r="E593" s="73">
        <v>4482</v>
      </c>
      <c r="F593" s="66"/>
      <c r="G593" s="66"/>
      <c r="H593" s="66"/>
      <c r="I593" s="66"/>
      <c r="J593" s="66"/>
      <c r="K593" s="66"/>
      <c r="L593" s="73">
        <v>1681</v>
      </c>
      <c r="M593" s="73">
        <v>1125</v>
      </c>
      <c r="N593" s="73">
        <v>316</v>
      </c>
      <c r="O593" s="73">
        <v>960</v>
      </c>
      <c r="P593" s="73">
        <v>400</v>
      </c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7">
        <f t="shared" si="42"/>
        <v>0</v>
      </c>
    </row>
    <row r="594" spans="1:82" ht="15" customHeight="1">
      <c r="A594" s="39" t="s">
        <v>23</v>
      </c>
      <c r="B594" s="71">
        <v>41010</v>
      </c>
      <c r="C594" s="72" t="s">
        <v>17</v>
      </c>
      <c r="D594" s="90" t="s">
        <v>421</v>
      </c>
      <c r="E594" s="73">
        <v>-26.5</v>
      </c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73">
        <v>-26.5</v>
      </c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7">
        <f t="shared" si="42"/>
        <v>0</v>
      </c>
    </row>
    <row r="595" spans="1:82" ht="15" customHeight="1">
      <c r="A595" s="39" t="s">
        <v>23</v>
      </c>
      <c r="B595" s="71">
        <v>41010</v>
      </c>
      <c r="C595" s="72" t="s">
        <v>21</v>
      </c>
      <c r="D595" s="90" t="s">
        <v>421</v>
      </c>
      <c r="E595" s="73">
        <v>-4.7699999999999996</v>
      </c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O595" s="66"/>
      <c r="BP595" s="73">
        <v>-4.7699999999999996</v>
      </c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7">
        <f t="shared" si="42"/>
        <v>0</v>
      </c>
    </row>
    <row r="596" spans="1:82" ht="15" customHeight="1">
      <c r="A596" s="39" t="s">
        <v>23</v>
      </c>
      <c r="B596" s="71">
        <v>41012</v>
      </c>
      <c r="C596" s="72" t="s">
        <v>601</v>
      </c>
      <c r="D596" s="90" t="s">
        <v>449</v>
      </c>
      <c r="E596" s="73">
        <v>-45</v>
      </c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73">
        <v>-45</v>
      </c>
      <c r="BY596" s="66"/>
      <c r="BZ596" s="66"/>
      <c r="CA596" s="66"/>
      <c r="CB596" s="66"/>
      <c r="CC596" s="66"/>
      <c r="CD596" s="67">
        <f t="shared" si="42"/>
        <v>0</v>
      </c>
    </row>
    <row r="597" spans="1:82" ht="15" customHeight="1">
      <c r="A597" s="39" t="s">
        <v>23</v>
      </c>
      <c r="B597" s="71">
        <v>41012</v>
      </c>
      <c r="C597" s="72" t="s">
        <v>18</v>
      </c>
      <c r="D597" s="90" t="s">
        <v>450</v>
      </c>
      <c r="E597" s="73">
        <v>-6</v>
      </c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73">
        <v>-6</v>
      </c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7">
        <f t="shared" si="42"/>
        <v>0</v>
      </c>
    </row>
    <row r="598" spans="1:82" ht="15" customHeight="1">
      <c r="A598" s="39" t="s">
        <v>23</v>
      </c>
      <c r="B598" s="71">
        <v>41012</v>
      </c>
      <c r="C598" s="72" t="s">
        <v>451</v>
      </c>
      <c r="D598" s="90" t="s">
        <v>450</v>
      </c>
      <c r="E598" s="73">
        <v>-1.21</v>
      </c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O598" s="66"/>
      <c r="BP598" s="73">
        <v>-1.21</v>
      </c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7">
        <f t="shared" si="42"/>
        <v>0</v>
      </c>
    </row>
    <row r="599" spans="1:82" ht="15" customHeight="1">
      <c r="A599" s="39" t="s">
        <v>23</v>
      </c>
      <c r="B599" s="71">
        <v>41012</v>
      </c>
      <c r="C599" s="72" t="s">
        <v>1</v>
      </c>
      <c r="D599" s="90" t="s">
        <v>450</v>
      </c>
      <c r="E599" s="73">
        <v>-0.72</v>
      </c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73">
        <v>-0.72</v>
      </c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7">
        <f t="shared" si="42"/>
        <v>0</v>
      </c>
    </row>
    <row r="600" spans="1:82" ht="15" customHeight="1">
      <c r="A600" s="39" t="s">
        <v>23</v>
      </c>
      <c r="B600" s="71">
        <v>41015</v>
      </c>
      <c r="C600" s="72" t="s">
        <v>458</v>
      </c>
      <c r="D600" s="75" t="s">
        <v>602</v>
      </c>
      <c r="E600" s="73">
        <v>-389.4</v>
      </c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73">
        <v>-389.4</v>
      </c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7">
        <f t="shared" si="42"/>
        <v>0</v>
      </c>
    </row>
    <row r="601" spans="1:82" ht="15" customHeight="1">
      <c r="A601" s="39" t="s">
        <v>23</v>
      </c>
      <c r="B601" s="71">
        <v>41016</v>
      </c>
      <c r="C601" s="72" t="s">
        <v>587</v>
      </c>
      <c r="D601" s="90" t="s">
        <v>449</v>
      </c>
      <c r="E601" s="73">
        <v>-18</v>
      </c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73">
        <v>-18</v>
      </c>
      <c r="BY601" s="66"/>
      <c r="BZ601" s="66"/>
      <c r="CA601" s="66"/>
      <c r="CB601" s="66"/>
      <c r="CC601" s="66"/>
      <c r="CD601" s="67">
        <f t="shared" si="42"/>
        <v>0</v>
      </c>
    </row>
    <row r="602" spans="1:82" ht="15" customHeight="1">
      <c r="A602" s="39" t="s">
        <v>23</v>
      </c>
      <c r="B602" s="71">
        <v>41016</v>
      </c>
      <c r="C602" s="72" t="s">
        <v>18</v>
      </c>
      <c r="D602" s="90" t="s">
        <v>450</v>
      </c>
      <c r="E602" s="73">
        <v>-3</v>
      </c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73">
        <v>-3</v>
      </c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7">
        <f t="shared" si="42"/>
        <v>0</v>
      </c>
    </row>
    <row r="603" spans="1:82" ht="15" customHeight="1">
      <c r="A603" s="39" t="s">
        <v>23</v>
      </c>
      <c r="B603" s="71">
        <v>41016</v>
      </c>
      <c r="C603" s="72" t="s">
        <v>451</v>
      </c>
      <c r="D603" s="90" t="s">
        <v>450</v>
      </c>
      <c r="E603" s="73">
        <v>-0.6</v>
      </c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73">
        <v>-0.6</v>
      </c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7">
        <f t="shared" si="42"/>
        <v>0</v>
      </c>
    </row>
    <row r="604" spans="1:82" ht="15" customHeight="1">
      <c r="A604" s="39" t="s">
        <v>23</v>
      </c>
      <c r="B604" s="71">
        <v>41016</v>
      </c>
      <c r="C604" s="72" t="s">
        <v>1</v>
      </c>
      <c r="D604" s="90" t="s">
        <v>450</v>
      </c>
      <c r="E604" s="73">
        <v>-0.36</v>
      </c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73">
        <v>-0.36</v>
      </c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7">
        <f t="shared" si="42"/>
        <v>0</v>
      </c>
    </row>
    <row r="605" spans="1:82" ht="15" customHeight="1">
      <c r="A605" s="39" t="s">
        <v>23</v>
      </c>
      <c r="B605" s="71">
        <v>41016</v>
      </c>
      <c r="C605" s="72" t="s">
        <v>9</v>
      </c>
      <c r="D605" s="90"/>
      <c r="E605" s="73">
        <v>29</v>
      </c>
      <c r="F605" s="66"/>
      <c r="G605" s="66"/>
      <c r="H605" s="66"/>
      <c r="I605" s="66"/>
      <c r="J605" s="66"/>
      <c r="K605" s="66"/>
      <c r="M605" s="73">
        <v>29</v>
      </c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7">
        <f t="shared" si="42"/>
        <v>0</v>
      </c>
    </row>
    <row r="606" spans="1:82" ht="15" customHeight="1">
      <c r="A606" s="39" t="s">
        <v>23</v>
      </c>
      <c r="B606" s="71">
        <v>41016</v>
      </c>
      <c r="C606" s="72" t="s">
        <v>17</v>
      </c>
      <c r="D606" s="90" t="s">
        <v>421</v>
      </c>
      <c r="E606" s="73">
        <v>-0.25</v>
      </c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73">
        <v>-0.25</v>
      </c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7">
        <f t="shared" si="42"/>
        <v>0</v>
      </c>
    </row>
    <row r="607" spans="1:82" ht="15" customHeight="1">
      <c r="A607" s="39" t="s">
        <v>23</v>
      </c>
      <c r="B607" s="71">
        <v>41016</v>
      </c>
      <c r="C607" s="72" t="s">
        <v>21</v>
      </c>
      <c r="D607" s="90" t="s">
        <v>421</v>
      </c>
      <c r="E607" s="73">
        <v>-0.05</v>
      </c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O607" s="66"/>
      <c r="BP607" s="73">
        <v>-0.05</v>
      </c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7">
        <f t="shared" si="42"/>
        <v>0</v>
      </c>
    </row>
    <row r="608" spans="1:82" ht="15" customHeight="1">
      <c r="A608" s="43" t="s">
        <v>22</v>
      </c>
      <c r="B608" s="71">
        <v>41016</v>
      </c>
      <c r="C608" s="72" t="s">
        <v>331</v>
      </c>
      <c r="D608" s="75"/>
      <c r="E608" s="80">
        <v>41.7</v>
      </c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80">
        <v>41.7</v>
      </c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80">
        <v>41.7</v>
      </c>
      <c r="CC608" s="66"/>
      <c r="CD608" s="67">
        <f t="shared" si="42"/>
        <v>0</v>
      </c>
    </row>
    <row r="609" spans="1:82" ht="15" customHeight="1">
      <c r="A609" s="43" t="s">
        <v>22</v>
      </c>
      <c r="B609" s="71">
        <v>41016</v>
      </c>
      <c r="C609" s="72" t="s">
        <v>337</v>
      </c>
      <c r="D609" s="75"/>
      <c r="E609" s="80">
        <v>5</v>
      </c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80">
        <v>5</v>
      </c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80">
        <v>5</v>
      </c>
      <c r="CC609" s="66"/>
      <c r="CD609" s="67">
        <f t="shared" si="42"/>
        <v>0</v>
      </c>
    </row>
    <row r="610" spans="1:82" ht="15" customHeight="1">
      <c r="A610" s="84" t="s">
        <v>267</v>
      </c>
      <c r="B610" s="71">
        <v>41016</v>
      </c>
      <c r="C610" s="72" t="s">
        <v>406</v>
      </c>
      <c r="D610" s="90"/>
      <c r="E610" s="80">
        <v>33.96</v>
      </c>
      <c r="F610" s="66"/>
      <c r="G610" s="66"/>
      <c r="H610" s="66"/>
      <c r="I610" s="66"/>
      <c r="J610" s="66"/>
      <c r="K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80">
        <v>3</v>
      </c>
      <c r="BO610" s="80">
        <v>0.36</v>
      </c>
      <c r="BP610" s="80">
        <v>0.6</v>
      </c>
      <c r="BQ610" s="66"/>
      <c r="BR610" s="66"/>
      <c r="BS610" s="66"/>
      <c r="BT610" s="66"/>
      <c r="BU610" s="66"/>
      <c r="BV610" s="66"/>
      <c r="BW610" s="66"/>
      <c r="BX610" s="80">
        <v>30</v>
      </c>
      <c r="BY610" s="66"/>
      <c r="BZ610" s="66"/>
      <c r="CA610" s="66"/>
      <c r="CB610" s="66"/>
      <c r="CC610" s="80">
        <v>33.96</v>
      </c>
      <c r="CD610" s="67">
        <f t="shared" si="42"/>
        <v>0</v>
      </c>
    </row>
    <row r="611" spans="1:82" ht="15" customHeight="1">
      <c r="A611" s="39" t="s">
        <v>23</v>
      </c>
      <c r="B611" s="71">
        <v>41017</v>
      </c>
      <c r="C611" s="72" t="s">
        <v>603</v>
      </c>
      <c r="D611" s="90" t="s">
        <v>449</v>
      </c>
      <c r="E611" s="73">
        <v>-124</v>
      </c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73">
        <v>-124</v>
      </c>
      <c r="BY611" s="66"/>
      <c r="BZ611" s="66"/>
      <c r="CA611" s="66"/>
      <c r="CB611" s="66"/>
      <c r="CC611" s="66"/>
      <c r="CD611" s="67">
        <f t="shared" si="42"/>
        <v>0</v>
      </c>
    </row>
    <row r="612" spans="1:82" ht="15" customHeight="1">
      <c r="A612" s="39" t="s">
        <v>23</v>
      </c>
      <c r="B612" s="71">
        <v>41017</v>
      </c>
      <c r="C612" s="72" t="s">
        <v>18</v>
      </c>
      <c r="D612" s="90" t="s">
        <v>450</v>
      </c>
      <c r="E612" s="73">
        <v>-9</v>
      </c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73">
        <v>-9</v>
      </c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7">
        <f t="shared" si="42"/>
        <v>0</v>
      </c>
    </row>
    <row r="613" spans="1:82" ht="15" customHeight="1">
      <c r="A613" s="39" t="s">
        <v>23</v>
      </c>
      <c r="B613" s="71">
        <v>41017</v>
      </c>
      <c r="C613" s="72" t="s">
        <v>451</v>
      </c>
      <c r="D613" s="90" t="s">
        <v>450</v>
      </c>
      <c r="E613" s="73">
        <v>-1.81</v>
      </c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73">
        <v>-1.81</v>
      </c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7">
        <f t="shared" si="42"/>
        <v>0</v>
      </c>
    </row>
    <row r="614" spans="1:82" ht="15" customHeight="1">
      <c r="A614" s="39" t="s">
        <v>23</v>
      </c>
      <c r="B614" s="71">
        <v>41017</v>
      </c>
      <c r="C614" s="72" t="s">
        <v>1</v>
      </c>
      <c r="D614" s="90" t="s">
        <v>450</v>
      </c>
      <c r="E614" s="73">
        <v>-1.08</v>
      </c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73">
        <v>-1.08</v>
      </c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7">
        <f t="shared" si="42"/>
        <v>0</v>
      </c>
    </row>
    <row r="615" spans="1:82" ht="15" customHeight="1">
      <c r="A615" s="43" t="s">
        <v>22</v>
      </c>
      <c r="B615" s="71">
        <v>41017</v>
      </c>
      <c r="C615" s="72" t="s">
        <v>331</v>
      </c>
      <c r="D615" s="75"/>
      <c r="E615" s="80">
        <v>96.6</v>
      </c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80">
        <v>96.6</v>
      </c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80">
        <v>96.6</v>
      </c>
      <c r="CC615" s="66"/>
      <c r="CD615" s="67">
        <f t="shared" si="42"/>
        <v>0</v>
      </c>
    </row>
    <row r="616" spans="1:82" ht="15" customHeight="1">
      <c r="A616" s="39" t="s">
        <v>23</v>
      </c>
      <c r="B616" s="71">
        <v>41018</v>
      </c>
      <c r="C616" s="72" t="s">
        <v>604</v>
      </c>
      <c r="D616" s="90" t="s">
        <v>449</v>
      </c>
      <c r="E616" s="73">
        <v>-54</v>
      </c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73">
        <v>-54</v>
      </c>
      <c r="BY616" s="66"/>
      <c r="BZ616" s="66"/>
      <c r="CA616" s="66"/>
      <c r="CB616" s="66"/>
      <c r="CC616" s="66"/>
      <c r="CD616" s="67">
        <f t="shared" si="42"/>
        <v>0</v>
      </c>
    </row>
    <row r="617" spans="1:82" ht="15" customHeight="1">
      <c r="A617" s="39" t="s">
        <v>23</v>
      </c>
      <c r="B617" s="71">
        <v>41018</v>
      </c>
      <c r="C617" s="72" t="s">
        <v>18</v>
      </c>
      <c r="D617" s="90" t="s">
        <v>450</v>
      </c>
      <c r="E617" s="73">
        <v>-3</v>
      </c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73">
        <v>-3</v>
      </c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7">
        <f t="shared" si="42"/>
        <v>0</v>
      </c>
    </row>
    <row r="618" spans="1:82" ht="15" customHeight="1">
      <c r="A618" s="39" t="s">
        <v>23</v>
      </c>
      <c r="B618" s="71">
        <v>41018</v>
      </c>
      <c r="C618" s="72" t="s">
        <v>451</v>
      </c>
      <c r="D618" s="90" t="s">
        <v>450</v>
      </c>
      <c r="E618" s="73">
        <v>-0.6</v>
      </c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73">
        <v>-0.6</v>
      </c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7">
        <f t="shared" ref="CD618:CD649" si="43">E618-SUM(F618:BX618)</f>
        <v>0</v>
      </c>
    </row>
    <row r="619" spans="1:82" ht="15" customHeight="1">
      <c r="A619" s="39" t="s">
        <v>23</v>
      </c>
      <c r="B619" s="71">
        <v>41018</v>
      </c>
      <c r="C619" s="72" t="s">
        <v>1</v>
      </c>
      <c r="D619" s="90" t="s">
        <v>450</v>
      </c>
      <c r="E619" s="73">
        <v>-0.36</v>
      </c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73">
        <v>-0.36</v>
      </c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7">
        <f t="shared" si="43"/>
        <v>0</v>
      </c>
    </row>
    <row r="620" spans="1:82" ht="15" customHeight="1">
      <c r="A620" s="43" t="s">
        <v>22</v>
      </c>
      <c r="B620" s="71">
        <v>41018</v>
      </c>
      <c r="C620" s="72" t="s">
        <v>367</v>
      </c>
      <c r="D620" s="75" t="s">
        <v>605</v>
      </c>
      <c r="E620" s="80">
        <v>-3.2</v>
      </c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80">
        <v>-3.2</v>
      </c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80">
        <v>-3.2</v>
      </c>
      <c r="CC620" s="66"/>
      <c r="CD620" s="67">
        <f t="shared" si="43"/>
        <v>0</v>
      </c>
    </row>
    <row r="621" spans="1:82" ht="15" customHeight="1">
      <c r="A621" s="39" t="s">
        <v>23</v>
      </c>
      <c r="B621" s="71">
        <v>41019</v>
      </c>
      <c r="C621" s="79" t="s">
        <v>43</v>
      </c>
      <c r="D621" s="75" t="s">
        <v>606</v>
      </c>
      <c r="E621" s="73">
        <v>-291.81</v>
      </c>
      <c r="F621" s="66"/>
      <c r="G621" s="66"/>
      <c r="H621" s="66"/>
      <c r="I621" s="66"/>
      <c r="J621" s="66"/>
      <c r="K621" s="66"/>
      <c r="L621" s="66"/>
      <c r="M621" s="66"/>
      <c r="N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73">
        <v>-120.05</v>
      </c>
      <c r="AI621" s="66"/>
      <c r="AJ621" s="73">
        <v>-14.42</v>
      </c>
      <c r="AM621" s="66"/>
      <c r="AN621" s="73">
        <v>-91.76</v>
      </c>
      <c r="AO621" s="66"/>
      <c r="AP621" s="73">
        <v>-65.58</v>
      </c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7">
        <f t="shared" si="43"/>
        <v>0</v>
      </c>
    </row>
    <row r="622" spans="1:82" ht="15" customHeight="1">
      <c r="A622" s="39" t="s">
        <v>23</v>
      </c>
      <c r="B622" s="71">
        <v>41019</v>
      </c>
      <c r="C622" s="72" t="s">
        <v>607</v>
      </c>
      <c r="D622" s="90"/>
      <c r="E622" s="73">
        <v>-200</v>
      </c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73">
        <v>-200</v>
      </c>
      <c r="CB622" s="66"/>
      <c r="CC622" s="66"/>
      <c r="CD622" s="95">
        <f t="shared" si="43"/>
        <v>-200</v>
      </c>
    </row>
    <row r="623" spans="1:82" ht="15" customHeight="1">
      <c r="A623" s="43" t="s">
        <v>22</v>
      </c>
      <c r="B623" s="71">
        <v>41021</v>
      </c>
      <c r="C623" s="72" t="s">
        <v>331</v>
      </c>
      <c r="D623" s="75"/>
      <c r="E623" s="80">
        <v>7.6</v>
      </c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80">
        <v>7.6</v>
      </c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80">
        <v>7.6</v>
      </c>
      <c r="CC623" s="66"/>
      <c r="CD623" s="67">
        <f t="shared" si="43"/>
        <v>0</v>
      </c>
    </row>
    <row r="624" spans="1:82" ht="15" customHeight="1">
      <c r="A624" s="43" t="s">
        <v>22</v>
      </c>
      <c r="B624" s="71">
        <v>41021</v>
      </c>
      <c r="C624" s="72" t="s">
        <v>368</v>
      </c>
      <c r="D624" s="75"/>
      <c r="E624" s="80">
        <v>-70</v>
      </c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80">
        <v>-70</v>
      </c>
      <c r="CC624" s="66"/>
      <c r="CD624" s="95">
        <f t="shared" si="43"/>
        <v>-70</v>
      </c>
    </row>
    <row r="625" spans="1:82" ht="15" customHeight="1">
      <c r="A625" s="39" t="s">
        <v>23</v>
      </c>
      <c r="B625" s="71">
        <v>41022</v>
      </c>
      <c r="C625" s="72" t="s">
        <v>225</v>
      </c>
      <c r="D625" s="75" t="s">
        <v>608</v>
      </c>
      <c r="E625" s="73">
        <v>-199.8</v>
      </c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73">
        <v>-199.8</v>
      </c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7">
        <f t="shared" si="43"/>
        <v>0</v>
      </c>
    </row>
    <row r="626" spans="1:82" ht="15" customHeight="1">
      <c r="A626" s="39" t="s">
        <v>23</v>
      </c>
      <c r="B626" s="71">
        <v>41022</v>
      </c>
      <c r="C626" s="72" t="s">
        <v>17</v>
      </c>
      <c r="D626" s="90" t="s">
        <v>421</v>
      </c>
      <c r="E626" s="73">
        <v>-1</v>
      </c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73">
        <v>-1</v>
      </c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7">
        <f t="shared" si="43"/>
        <v>0</v>
      </c>
    </row>
    <row r="627" spans="1:82" ht="15" customHeight="1">
      <c r="A627" s="39" t="s">
        <v>23</v>
      </c>
      <c r="B627" s="71">
        <v>41022</v>
      </c>
      <c r="C627" s="72" t="s">
        <v>19</v>
      </c>
      <c r="D627" s="75" t="s">
        <v>609</v>
      </c>
      <c r="E627" s="73">
        <v>-10.45</v>
      </c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73">
        <v>-10.45</v>
      </c>
      <c r="BV627" s="66"/>
      <c r="BW627" s="66"/>
      <c r="BX627" s="66"/>
      <c r="BY627" s="66"/>
      <c r="BZ627" s="66"/>
      <c r="CA627" s="66"/>
      <c r="CB627" s="66"/>
      <c r="CC627" s="66"/>
      <c r="CD627" s="67">
        <f t="shared" si="43"/>
        <v>0</v>
      </c>
    </row>
    <row r="628" spans="1:82" ht="15" customHeight="1">
      <c r="A628" s="43" t="s">
        <v>22</v>
      </c>
      <c r="B628" s="71">
        <v>41022</v>
      </c>
      <c r="C628" s="72" t="s">
        <v>369</v>
      </c>
      <c r="D628" s="75" t="s">
        <v>610</v>
      </c>
      <c r="E628" s="80">
        <v>-80</v>
      </c>
      <c r="F628" s="66"/>
      <c r="G628" s="66"/>
      <c r="H628" s="66"/>
      <c r="I628" s="66"/>
      <c r="J628" s="66"/>
      <c r="K628" s="66"/>
      <c r="L628" s="66"/>
      <c r="M628" s="66"/>
      <c r="N628" s="66"/>
      <c r="O628" s="80">
        <v>-80</v>
      </c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80">
        <v>-80</v>
      </c>
      <c r="CC628" s="66"/>
      <c r="CD628" s="67">
        <f t="shared" si="43"/>
        <v>0</v>
      </c>
    </row>
    <row r="629" spans="1:82" ht="15" customHeight="1">
      <c r="A629" s="84" t="s">
        <v>267</v>
      </c>
      <c r="B629" s="71">
        <v>41023</v>
      </c>
      <c r="C629" s="72" t="s">
        <v>407</v>
      </c>
      <c r="D629" s="75"/>
      <c r="E629" s="80">
        <v>30</v>
      </c>
      <c r="F629" s="66"/>
      <c r="G629" s="66"/>
      <c r="H629" s="66"/>
      <c r="I629" s="66"/>
      <c r="J629" s="66"/>
      <c r="K629" s="66"/>
      <c r="L629" s="66"/>
      <c r="M629" s="66"/>
      <c r="N629" s="66"/>
      <c r="O629" s="80">
        <v>30</v>
      </c>
      <c r="P629" s="66"/>
      <c r="BH629" s="38"/>
      <c r="BR629" s="45"/>
      <c r="CC629" s="80">
        <v>30</v>
      </c>
      <c r="CD629" s="67">
        <f t="shared" si="43"/>
        <v>0</v>
      </c>
    </row>
    <row r="630" spans="1:82" ht="15" customHeight="1">
      <c r="A630" s="39" t="s">
        <v>23</v>
      </c>
      <c r="B630" s="71">
        <v>41024</v>
      </c>
      <c r="C630" s="72" t="s">
        <v>611</v>
      </c>
      <c r="D630" s="90" t="s">
        <v>450</v>
      </c>
      <c r="E630" s="73">
        <v>28.96</v>
      </c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73">
        <v>3</v>
      </c>
      <c r="BO630" s="73">
        <v>0.36</v>
      </c>
      <c r="BP630" s="73">
        <v>0.6</v>
      </c>
      <c r="BQ630" s="66"/>
      <c r="BR630" s="66"/>
      <c r="BS630" s="66"/>
      <c r="BT630" s="66"/>
      <c r="BU630" s="66"/>
      <c r="BV630" s="66"/>
      <c r="BW630" s="66"/>
      <c r="BX630" s="73">
        <v>25</v>
      </c>
      <c r="BY630" s="66"/>
      <c r="BZ630" s="66"/>
      <c r="CA630" s="73">
        <v>28.96</v>
      </c>
      <c r="CB630" s="66"/>
      <c r="CC630" s="66"/>
      <c r="CD630" s="67">
        <f t="shared" si="43"/>
        <v>0</v>
      </c>
    </row>
    <row r="631" spans="1:82" ht="15" customHeight="1">
      <c r="A631" s="39" t="s">
        <v>23</v>
      </c>
      <c r="B631" s="71">
        <v>41024</v>
      </c>
      <c r="C631" s="72" t="s">
        <v>487</v>
      </c>
      <c r="D631" s="90" t="s">
        <v>450</v>
      </c>
      <c r="E631" s="73">
        <v>21.96</v>
      </c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73">
        <v>3</v>
      </c>
      <c r="BO631" s="73">
        <v>0.36</v>
      </c>
      <c r="BP631" s="73">
        <v>0.6</v>
      </c>
      <c r="BQ631" s="66"/>
      <c r="BR631" s="66"/>
      <c r="BS631" s="66"/>
      <c r="BT631" s="66"/>
      <c r="BU631" s="66"/>
      <c r="BV631" s="66"/>
      <c r="BW631" s="66"/>
      <c r="BX631" s="73">
        <v>18</v>
      </c>
      <c r="BY631" s="66"/>
      <c r="BZ631" s="66"/>
      <c r="CA631" s="73">
        <v>21.96</v>
      </c>
      <c r="CB631" s="66"/>
      <c r="CC631" s="66"/>
      <c r="CD631" s="67">
        <f t="shared" si="43"/>
        <v>0</v>
      </c>
    </row>
    <row r="632" spans="1:82" ht="15" customHeight="1">
      <c r="A632" s="39" t="s">
        <v>23</v>
      </c>
      <c r="B632" s="71">
        <v>41025</v>
      </c>
      <c r="C632" s="72" t="s">
        <v>591</v>
      </c>
      <c r="D632" s="90" t="s">
        <v>450</v>
      </c>
      <c r="E632" s="73">
        <v>21.96</v>
      </c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73">
        <v>3</v>
      </c>
      <c r="BO632" s="73">
        <v>0.36</v>
      </c>
      <c r="BP632" s="73">
        <v>0.6</v>
      </c>
      <c r="BQ632" s="66"/>
      <c r="BR632" s="66"/>
      <c r="BS632" s="66"/>
      <c r="BT632" s="66"/>
      <c r="BU632" s="66"/>
      <c r="BV632" s="66"/>
      <c r="BW632" s="66"/>
      <c r="BX632" s="73">
        <v>18</v>
      </c>
      <c r="BY632" s="66"/>
      <c r="BZ632" s="66"/>
      <c r="CA632" s="73">
        <v>21.96</v>
      </c>
      <c r="CB632" s="66"/>
      <c r="CC632" s="66"/>
      <c r="CD632" s="67">
        <f t="shared" si="43"/>
        <v>0</v>
      </c>
    </row>
    <row r="633" spans="1:82" ht="15" customHeight="1">
      <c r="A633" s="39" t="s">
        <v>23</v>
      </c>
      <c r="B633" s="71">
        <v>41025</v>
      </c>
      <c r="C633" s="72" t="s">
        <v>612</v>
      </c>
      <c r="D633" s="90" t="s">
        <v>450</v>
      </c>
      <c r="E633" s="73">
        <v>57.96</v>
      </c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73">
        <v>3</v>
      </c>
      <c r="BO633" s="73">
        <v>0.36</v>
      </c>
      <c r="BP633" s="73">
        <v>0.6</v>
      </c>
      <c r="BQ633" s="66"/>
      <c r="BR633" s="66"/>
      <c r="BS633" s="66"/>
      <c r="BT633" s="66"/>
      <c r="BU633" s="66"/>
      <c r="BV633" s="66"/>
      <c r="BW633" s="66"/>
      <c r="BX633" s="73">
        <v>54</v>
      </c>
      <c r="BY633" s="66"/>
      <c r="BZ633" s="66"/>
      <c r="CA633" s="73">
        <v>57.96</v>
      </c>
      <c r="CB633" s="66"/>
      <c r="CC633" s="66"/>
      <c r="CD633" s="67">
        <f t="shared" si="43"/>
        <v>0</v>
      </c>
    </row>
    <row r="634" spans="1:82" ht="15" customHeight="1">
      <c r="A634" s="43" t="s">
        <v>22</v>
      </c>
      <c r="B634" s="71">
        <v>41025</v>
      </c>
      <c r="C634" s="72" t="s">
        <v>331</v>
      </c>
      <c r="D634" s="75"/>
      <c r="E634" s="80">
        <v>15.2</v>
      </c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80">
        <v>15.2</v>
      </c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80">
        <v>15.2</v>
      </c>
      <c r="CC634" s="66"/>
      <c r="CD634" s="67">
        <f t="shared" si="43"/>
        <v>0</v>
      </c>
    </row>
    <row r="635" spans="1:82" ht="15" customHeight="1">
      <c r="A635" s="84" t="s">
        <v>267</v>
      </c>
      <c r="B635" s="71">
        <v>41025</v>
      </c>
      <c r="C635" s="72" t="s">
        <v>408</v>
      </c>
      <c r="D635" s="75"/>
      <c r="E635" s="80">
        <v>20</v>
      </c>
      <c r="F635" s="66"/>
      <c r="G635" s="66"/>
      <c r="H635" s="66"/>
      <c r="I635" s="66"/>
      <c r="J635" s="66"/>
      <c r="K635" s="66"/>
      <c r="O635" s="80">
        <v>20</v>
      </c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80">
        <v>20</v>
      </c>
      <c r="CD635" s="67">
        <f t="shared" si="43"/>
        <v>0</v>
      </c>
    </row>
    <row r="636" spans="1:82" ht="15" customHeight="1">
      <c r="A636" s="39" t="s">
        <v>23</v>
      </c>
      <c r="B636" s="71">
        <v>41026</v>
      </c>
      <c r="C636" s="72" t="s">
        <v>20</v>
      </c>
      <c r="D636" s="75" t="s">
        <v>613</v>
      </c>
      <c r="E636" s="73">
        <v>-1053</v>
      </c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73">
        <v>-1053</v>
      </c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7">
        <f t="shared" si="43"/>
        <v>0</v>
      </c>
    </row>
    <row r="637" spans="1:82" ht="15" customHeight="1">
      <c r="A637" s="39" t="s">
        <v>23</v>
      </c>
      <c r="B637" s="71">
        <v>41026</v>
      </c>
      <c r="C637" s="72" t="s">
        <v>17</v>
      </c>
      <c r="D637" s="90" t="s">
        <v>421</v>
      </c>
      <c r="E637" s="73">
        <v>-1.5</v>
      </c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73">
        <v>-1.5</v>
      </c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7">
        <f t="shared" si="43"/>
        <v>0</v>
      </c>
    </row>
    <row r="638" spans="1:82" ht="15" customHeight="1">
      <c r="A638" s="43" t="s">
        <v>22</v>
      </c>
      <c r="B638" s="71">
        <v>41026</v>
      </c>
      <c r="C638" s="72" t="s">
        <v>331</v>
      </c>
      <c r="D638" s="75"/>
      <c r="E638" s="80">
        <v>7.6</v>
      </c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80">
        <v>7.6</v>
      </c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80">
        <v>7.6</v>
      </c>
      <c r="CC638" s="66"/>
      <c r="CD638" s="67">
        <f t="shared" si="43"/>
        <v>0</v>
      </c>
    </row>
    <row r="639" spans="1:82" ht="15" customHeight="1">
      <c r="A639" s="43" t="s">
        <v>22</v>
      </c>
      <c r="B639" s="71">
        <v>41026</v>
      </c>
      <c r="C639" s="72" t="s">
        <v>360</v>
      </c>
      <c r="D639" s="75"/>
      <c r="E639" s="80">
        <v>10</v>
      </c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80">
        <v>10</v>
      </c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80">
        <v>10</v>
      </c>
      <c r="CC639" s="66"/>
      <c r="CD639" s="67">
        <f t="shared" si="43"/>
        <v>0</v>
      </c>
    </row>
    <row r="640" spans="1:82" ht="15" customHeight="1">
      <c r="A640" s="84" t="s">
        <v>267</v>
      </c>
      <c r="B640" s="71">
        <v>41026</v>
      </c>
      <c r="C640" s="72" t="s">
        <v>409</v>
      </c>
      <c r="D640" s="75"/>
      <c r="E640" s="80">
        <v>40</v>
      </c>
      <c r="F640" s="66"/>
      <c r="G640" s="66"/>
      <c r="H640" s="66"/>
      <c r="I640" s="66"/>
      <c r="J640" s="66"/>
      <c r="K640" s="66"/>
      <c r="L640" s="66"/>
      <c r="M640" s="66"/>
      <c r="N640" s="66"/>
      <c r="O640" s="80">
        <v>40</v>
      </c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80">
        <v>40</v>
      </c>
      <c r="CD640" s="67">
        <f t="shared" si="43"/>
        <v>0</v>
      </c>
    </row>
    <row r="641" spans="1:82" ht="15" customHeight="1">
      <c r="A641" s="84" t="s">
        <v>267</v>
      </c>
      <c r="B641" s="71">
        <v>41026</v>
      </c>
      <c r="C641" s="72" t="s">
        <v>400</v>
      </c>
      <c r="D641" s="75"/>
      <c r="E641" s="80">
        <v>36</v>
      </c>
      <c r="F641" s="66"/>
      <c r="G641" s="66"/>
      <c r="H641" s="66"/>
      <c r="I641" s="66"/>
      <c r="J641" s="66"/>
      <c r="K641" s="66"/>
      <c r="L641" s="66"/>
      <c r="M641" s="66"/>
      <c r="N641" s="66"/>
      <c r="O641" s="80">
        <v>36</v>
      </c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80">
        <v>36</v>
      </c>
      <c r="CD641" s="67">
        <f t="shared" si="43"/>
        <v>0</v>
      </c>
    </row>
    <row r="642" spans="1:82" ht="15" customHeight="1">
      <c r="A642" s="84" t="s">
        <v>267</v>
      </c>
      <c r="B642" s="71">
        <v>41026</v>
      </c>
      <c r="C642" s="72" t="s">
        <v>403</v>
      </c>
      <c r="D642" s="75"/>
      <c r="E642" s="80">
        <v>20</v>
      </c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80">
        <v>20</v>
      </c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80">
        <v>20</v>
      </c>
      <c r="CD642" s="67">
        <f t="shared" si="43"/>
        <v>0</v>
      </c>
    </row>
    <row r="643" spans="1:82" ht="15" customHeight="1">
      <c r="A643" s="84" t="s">
        <v>267</v>
      </c>
      <c r="B643" s="71">
        <v>41026</v>
      </c>
      <c r="C643" s="72" t="s">
        <v>410</v>
      </c>
      <c r="D643" s="108" t="s">
        <v>85</v>
      </c>
      <c r="E643" s="80">
        <v>-120</v>
      </c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80">
        <v>-60</v>
      </c>
      <c r="AH643" s="66"/>
      <c r="AI643" s="80">
        <v>-60</v>
      </c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80">
        <v>-120</v>
      </c>
      <c r="CD643" s="67">
        <f t="shared" si="43"/>
        <v>0</v>
      </c>
    </row>
    <row r="644" spans="1:82" ht="15" customHeight="1">
      <c r="A644" s="43" t="s">
        <v>22</v>
      </c>
      <c r="B644" s="71">
        <v>41027</v>
      </c>
      <c r="C644" s="72" t="s">
        <v>370</v>
      </c>
      <c r="D644" s="75"/>
      <c r="E644" s="80">
        <v>70</v>
      </c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80">
        <v>70</v>
      </c>
      <c r="CC644" s="66"/>
      <c r="CD644" s="95">
        <f t="shared" si="43"/>
        <v>70</v>
      </c>
    </row>
    <row r="645" spans="1:82" ht="15" customHeight="1">
      <c r="A645" s="43" t="s">
        <v>22</v>
      </c>
      <c r="B645" s="71">
        <v>41027</v>
      </c>
      <c r="C645" s="72" t="s">
        <v>49</v>
      </c>
      <c r="D645" s="75"/>
      <c r="E645" s="80">
        <v>-100</v>
      </c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80">
        <v>-100</v>
      </c>
      <c r="CC645" s="66"/>
      <c r="CD645" s="95">
        <f t="shared" si="43"/>
        <v>-100</v>
      </c>
    </row>
    <row r="646" spans="1:82" ht="15" customHeight="1">
      <c r="A646" s="84" t="s">
        <v>267</v>
      </c>
      <c r="B646" s="71">
        <v>41027</v>
      </c>
      <c r="C646" s="72" t="s">
        <v>49</v>
      </c>
      <c r="D646" s="75"/>
      <c r="E646" s="80">
        <v>-80</v>
      </c>
      <c r="F646" s="66"/>
      <c r="G646" s="66"/>
      <c r="H646" s="66"/>
      <c r="I646" s="66"/>
      <c r="J646" s="66"/>
      <c r="K646" s="66"/>
      <c r="BH646" s="38"/>
      <c r="BR646" s="45"/>
      <c r="CC646" s="80">
        <v>-80</v>
      </c>
      <c r="CD646" s="95">
        <f t="shared" si="43"/>
        <v>-80</v>
      </c>
    </row>
    <row r="647" spans="1:82" ht="15" customHeight="1">
      <c r="A647" s="39" t="s">
        <v>23</v>
      </c>
      <c r="B647" s="71">
        <v>41029</v>
      </c>
      <c r="C647" s="72" t="s">
        <v>37</v>
      </c>
      <c r="D647" s="75" t="s">
        <v>614</v>
      </c>
      <c r="E647" s="73">
        <v>-589.08000000000004</v>
      </c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73">
        <f>E647/3</f>
        <v>-196.36</v>
      </c>
      <c r="AH647" s="66"/>
      <c r="AI647" s="73">
        <f>E647/3</f>
        <v>-196.36</v>
      </c>
      <c r="AJ647" s="66"/>
      <c r="AK647" s="66"/>
      <c r="AL647" s="66"/>
      <c r="AM647" s="73">
        <f>E647/3</f>
        <v>-196.36</v>
      </c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7">
        <f t="shared" si="43"/>
        <v>0</v>
      </c>
    </row>
    <row r="648" spans="1:82" ht="15" customHeight="1">
      <c r="A648" s="39" t="s">
        <v>23</v>
      </c>
      <c r="B648" s="71">
        <v>41029</v>
      </c>
      <c r="C648" s="72" t="s">
        <v>38</v>
      </c>
      <c r="D648" s="75" t="s">
        <v>614</v>
      </c>
      <c r="E648" s="73">
        <v>-964.93</v>
      </c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73">
        <v>-445.35</v>
      </c>
      <c r="AN648" s="66"/>
      <c r="AO648" s="73">
        <v>-519.58000000000004</v>
      </c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7">
        <f t="shared" si="43"/>
        <v>0</v>
      </c>
    </row>
    <row r="649" spans="1:82" ht="15" customHeight="1">
      <c r="A649" s="39" t="s">
        <v>23</v>
      </c>
      <c r="B649" s="71">
        <v>41029</v>
      </c>
      <c r="C649" s="72" t="s">
        <v>112</v>
      </c>
      <c r="D649" s="75" t="s">
        <v>614</v>
      </c>
      <c r="E649" s="73">
        <v>-80</v>
      </c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73">
        <v>-80</v>
      </c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7">
        <f t="shared" si="43"/>
        <v>0</v>
      </c>
    </row>
    <row r="650" spans="1:82" ht="15" customHeight="1">
      <c r="A650" s="39" t="s">
        <v>23</v>
      </c>
      <c r="B650" s="71">
        <v>41029</v>
      </c>
      <c r="C650" s="72" t="s">
        <v>186</v>
      </c>
      <c r="D650" s="75" t="s">
        <v>614</v>
      </c>
      <c r="E650" s="73">
        <v>-200</v>
      </c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73">
        <v>-200</v>
      </c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7">
        <f t="shared" ref="CD650:CD666" si="44">E650-SUM(F650:BX650)</f>
        <v>0</v>
      </c>
    </row>
    <row r="651" spans="1:82" ht="15" customHeight="1">
      <c r="A651" s="39" t="s">
        <v>23</v>
      </c>
      <c r="B651" s="71">
        <v>41029</v>
      </c>
      <c r="C651" s="72" t="s">
        <v>40</v>
      </c>
      <c r="D651" s="75" t="s">
        <v>614</v>
      </c>
      <c r="E651" s="73">
        <v>-80</v>
      </c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73">
        <v>-80</v>
      </c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7">
        <f t="shared" si="44"/>
        <v>0</v>
      </c>
    </row>
    <row r="652" spans="1:82" ht="15" customHeight="1">
      <c r="A652" s="39" t="s">
        <v>23</v>
      </c>
      <c r="B652" s="71">
        <v>41029</v>
      </c>
      <c r="C652" s="72" t="s">
        <v>113</v>
      </c>
      <c r="D652" s="75" t="s">
        <v>614</v>
      </c>
      <c r="E652" s="73">
        <v>-100</v>
      </c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73">
        <v>-100</v>
      </c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7">
        <f t="shared" si="44"/>
        <v>0</v>
      </c>
    </row>
    <row r="653" spans="1:82" ht="15" customHeight="1">
      <c r="A653" s="39" t="s">
        <v>23</v>
      </c>
      <c r="B653" s="71">
        <v>41029</v>
      </c>
      <c r="C653" s="72" t="s">
        <v>115</v>
      </c>
      <c r="D653" s="75" t="s">
        <v>614</v>
      </c>
      <c r="E653" s="73">
        <v>-80</v>
      </c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73">
        <v>-80</v>
      </c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7">
        <f t="shared" si="44"/>
        <v>0</v>
      </c>
    </row>
    <row r="654" spans="1:82" ht="15" customHeight="1">
      <c r="A654" s="39" t="s">
        <v>23</v>
      </c>
      <c r="B654" s="71">
        <v>41029</v>
      </c>
      <c r="C654" s="72" t="s">
        <v>39</v>
      </c>
      <c r="D654" s="75" t="s">
        <v>614</v>
      </c>
      <c r="E654" s="73">
        <v>-80</v>
      </c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73">
        <v>-80</v>
      </c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7">
        <f t="shared" si="44"/>
        <v>0</v>
      </c>
    </row>
    <row r="655" spans="1:82" ht="15" customHeight="1">
      <c r="A655" s="39" t="s">
        <v>23</v>
      </c>
      <c r="B655" s="71">
        <v>41029</v>
      </c>
      <c r="C655" s="72" t="s">
        <v>187</v>
      </c>
      <c r="D655" s="75" t="s">
        <v>614</v>
      </c>
      <c r="E655" s="73">
        <v>-160</v>
      </c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73">
        <v>-80</v>
      </c>
      <c r="AH655" s="66"/>
      <c r="AI655" s="73">
        <v>-80</v>
      </c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7">
        <f t="shared" si="44"/>
        <v>0</v>
      </c>
    </row>
    <row r="656" spans="1:82" ht="15" customHeight="1">
      <c r="A656" s="39" t="s">
        <v>23</v>
      </c>
      <c r="B656" s="71">
        <v>41029</v>
      </c>
      <c r="C656" s="72" t="s">
        <v>458</v>
      </c>
      <c r="D656" s="75" t="s">
        <v>615</v>
      </c>
      <c r="E656" s="73">
        <v>-153.4</v>
      </c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73">
        <v>-153.4</v>
      </c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7">
        <f t="shared" si="44"/>
        <v>0</v>
      </c>
    </row>
    <row r="657" spans="1:82" ht="15" customHeight="1">
      <c r="A657" s="39" t="s">
        <v>23</v>
      </c>
      <c r="B657" s="71">
        <v>41029</v>
      </c>
      <c r="C657" s="72" t="s">
        <v>230</v>
      </c>
      <c r="D657" s="75" t="s">
        <v>616</v>
      </c>
      <c r="E657" s="73">
        <v>-178.75</v>
      </c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73">
        <v>-178.75</v>
      </c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  <c r="CC657" s="66"/>
      <c r="CD657" s="67">
        <f t="shared" si="44"/>
        <v>0</v>
      </c>
    </row>
    <row r="658" spans="1:82" ht="15" customHeight="1">
      <c r="A658" s="39" t="s">
        <v>23</v>
      </c>
      <c r="B658" s="71">
        <v>41029</v>
      </c>
      <c r="C658" s="72" t="s">
        <v>17</v>
      </c>
      <c r="D658" s="90" t="s">
        <v>421</v>
      </c>
      <c r="E658" s="73">
        <v>-1</v>
      </c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73">
        <v>-1</v>
      </c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7">
        <f t="shared" si="44"/>
        <v>0</v>
      </c>
    </row>
    <row r="659" spans="1:82" ht="15" customHeight="1">
      <c r="A659" s="39" t="s">
        <v>23</v>
      </c>
      <c r="B659" s="71">
        <v>41029</v>
      </c>
      <c r="C659" s="72" t="s">
        <v>126</v>
      </c>
      <c r="D659" s="75" t="s">
        <v>617</v>
      </c>
      <c r="E659" s="73">
        <v>-59.98</v>
      </c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73">
        <v>-59.98</v>
      </c>
      <c r="BV659" s="66"/>
      <c r="BW659" s="66"/>
      <c r="BX659" s="66"/>
      <c r="BY659" s="66"/>
      <c r="BZ659" s="66"/>
      <c r="CA659" s="66"/>
      <c r="CB659" s="66"/>
      <c r="CC659" s="66"/>
      <c r="CD659" s="67">
        <f t="shared" si="44"/>
        <v>0</v>
      </c>
    </row>
    <row r="660" spans="1:82" ht="15" customHeight="1">
      <c r="A660" s="39" t="s">
        <v>23</v>
      </c>
      <c r="B660" s="71">
        <v>41029</v>
      </c>
      <c r="C660" s="72" t="s">
        <v>17</v>
      </c>
      <c r="D660" s="90" t="s">
        <v>421</v>
      </c>
      <c r="E660" s="73">
        <v>-4.8600000000000003</v>
      </c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73">
        <v>-4.8600000000000003</v>
      </c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  <c r="CC660" s="66"/>
      <c r="CD660" s="67">
        <f t="shared" si="44"/>
        <v>0</v>
      </c>
    </row>
    <row r="661" spans="1:82" ht="15" customHeight="1">
      <c r="A661" s="39" t="s">
        <v>23</v>
      </c>
      <c r="B661" s="71">
        <v>41029</v>
      </c>
      <c r="C661" s="72" t="s">
        <v>663</v>
      </c>
      <c r="D661" s="75"/>
      <c r="E661" s="73">
        <v>731.6</v>
      </c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73">
        <v>696.9</v>
      </c>
      <c r="Z661" s="66"/>
      <c r="AA661" s="66"/>
      <c r="AB661" s="73">
        <v>34.700000000000003</v>
      </c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73">
        <v>731.6</v>
      </c>
      <c r="CB661" s="66"/>
      <c r="CC661" s="66"/>
      <c r="CD661" s="67">
        <f t="shared" si="44"/>
        <v>0</v>
      </c>
    </row>
    <row r="662" spans="1:82" ht="15" customHeight="1">
      <c r="A662" s="39" t="s">
        <v>23</v>
      </c>
      <c r="B662" s="71">
        <v>41029</v>
      </c>
      <c r="C662" s="72" t="s">
        <v>438</v>
      </c>
      <c r="D662" s="75"/>
      <c r="E662" s="73">
        <v>200</v>
      </c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73">
        <v>200</v>
      </c>
      <c r="CB662" s="66"/>
      <c r="CC662" s="66"/>
      <c r="CD662" s="95">
        <f t="shared" si="44"/>
        <v>200</v>
      </c>
    </row>
    <row r="663" spans="1:82" ht="15" customHeight="1">
      <c r="A663" s="39" t="s">
        <v>23</v>
      </c>
      <c r="B663" s="71">
        <v>41029</v>
      </c>
      <c r="C663" s="72" t="s">
        <v>422</v>
      </c>
      <c r="D663" s="75"/>
      <c r="E663" s="73">
        <v>100</v>
      </c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73">
        <v>100</v>
      </c>
      <c r="CB663" s="66"/>
      <c r="CC663" s="66"/>
      <c r="CD663" s="95">
        <f t="shared" si="44"/>
        <v>100</v>
      </c>
    </row>
    <row r="664" spans="1:82" ht="15" customHeight="1">
      <c r="A664" s="39" t="s">
        <v>23</v>
      </c>
      <c r="B664" s="71">
        <v>41029</v>
      </c>
      <c r="C664" s="72" t="s">
        <v>658</v>
      </c>
      <c r="D664" s="75"/>
      <c r="E664" s="73">
        <v>80</v>
      </c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73">
        <v>80</v>
      </c>
      <c r="CB664" s="66"/>
      <c r="CC664" s="66"/>
      <c r="CD664" s="95">
        <f t="shared" si="44"/>
        <v>80</v>
      </c>
    </row>
    <row r="665" spans="1:82" ht="15" customHeight="1">
      <c r="A665" s="39" t="s">
        <v>23</v>
      </c>
      <c r="B665" s="71">
        <v>41029</v>
      </c>
      <c r="C665" s="72" t="s">
        <v>664</v>
      </c>
      <c r="D665" s="75"/>
      <c r="E665" s="73">
        <v>140</v>
      </c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73">
        <v>140</v>
      </c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73">
        <v>140</v>
      </c>
      <c r="CB665" s="66"/>
      <c r="CC665" s="66"/>
      <c r="CD665" s="67">
        <f t="shared" si="44"/>
        <v>0</v>
      </c>
    </row>
    <row r="666" spans="1:82" ht="15" customHeight="1" thickBot="1">
      <c r="A666" s="39" t="s">
        <v>23</v>
      </c>
      <c r="B666" s="71">
        <v>41059</v>
      </c>
      <c r="C666" s="72" t="s">
        <v>13</v>
      </c>
      <c r="D666" s="75" t="s">
        <v>618</v>
      </c>
      <c r="E666" s="73">
        <v>-880.53</v>
      </c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H666" s="73">
        <v>-331.92</v>
      </c>
      <c r="AI666" s="66"/>
      <c r="AJ666" s="73">
        <v>-102.3</v>
      </c>
      <c r="AN666" s="73">
        <v>-245.13</v>
      </c>
      <c r="AO666" s="66"/>
      <c r="AP666" s="73">
        <v>-201.18</v>
      </c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7">
        <f t="shared" si="44"/>
        <v>0</v>
      </c>
    </row>
    <row r="667" spans="1:82" ht="15" customHeight="1" thickTop="1" thickBot="1">
      <c r="A667" s="10"/>
      <c r="B667" s="41"/>
      <c r="C667" s="42" t="s">
        <v>235</v>
      </c>
      <c r="D667" s="76"/>
      <c r="E667" s="97">
        <f t="shared" ref="E667:AJ667" si="45">SUM(E586:E666)</f>
        <v>-136.05000000000018</v>
      </c>
      <c r="F667" s="64">
        <f t="shared" si="45"/>
        <v>0</v>
      </c>
      <c r="G667" s="64">
        <f t="shared" si="45"/>
        <v>0</v>
      </c>
      <c r="H667" s="64">
        <f t="shared" si="45"/>
        <v>0</v>
      </c>
      <c r="I667" s="64">
        <f t="shared" si="45"/>
        <v>0</v>
      </c>
      <c r="J667" s="64">
        <f t="shared" si="45"/>
        <v>0</v>
      </c>
      <c r="K667" s="64">
        <f t="shared" si="45"/>
        <v>0</v>
      </c>
      <c r="L667" s="64">
        <f t="shared" si="45"/>
        <v>1717</v>
      </c>
      <c r="M667" s="64">
        <f t="shared" si="45"/>
        <v>1154</v>
      </c>
      <c r="N667" s="64">
        <f t="shared" si="45"/>
        <v>316</v>
      </c>
      <c r="O667" s="64">
        <f t="shared" si="45"/>
        <v>1006</v>
      </c>
      <c r="P667" s="64">
        <f t="shared" si="45"/>
        <v>560</v>
      </c>
      <c r="Q667" s="64">
        <f t="shared" si="45"/>
        <v>0</v>
      </c>
      <c r="R667" s="64">
        <f t="shared" si="45"/>
        <v>0</v>
      </c>
      <c r="S667" s="64">
        <f t="shared" si="45"/>
        <v>0</v>
      </c>
      <c r="T667" s="64">
        <f t="shared" si="45"/>
        <v>0</v>
      </c>
      <c r="U667" s="64">
        <f t="shared" si="45"/>
        <v>0</v>
      </c>
      <c r="V667" s="64">
        <f t="shared" si="45"/>
        <v>0</v>
      </c>
      <c r="W667" s="64">
        <f t="shared" si="45"/>
        <v>15</v>
      </c>
      <c r="X667" s="64">
        <f t="shared" si="45"/>
        <v>0</v>
      </c>
      <c r="Y667" s="64">
        <f t="shared" si="45"/>
        <v>696.9</v>
      </c>
      <c r="Z667" s="64">
        <f t="shared" si="45"/>
        <v>0</v>
      </c>
      <c r="AA667" s="64">
        <f t="shared" si="45"/>
        <v>0</v>
      </c>
      <c r="AB667" s="64">
        <f t="shared" si="45"/>
        <v>403.4</v>
      </c>
      <c r="AC667" s="64">
        <f t="shared" si="45"/>
        <v>0</v>
      </c>
      <c r="AD667" s="64">
        <f t="shared" si="45"/>
        <v>0</v>
      </c>
      <c r="AE667" s="64">
        <f t="shared" si="45"/>
        <v>0</v>
      </c>
      <c r="AF667" s="64">
        <f t="shared" si="45"/>
        <v>0</v>
      </c>
      <c r="AG667" s="64">
        <f t="shared" si="45"/>
        <v>-956.36</v>
      </c>
      <c r="AH667" s="64">
        <f t="shared" si="45"/>
        <v>-451.97</v>
      </c>
      <c r="AI667" s="64">
        <f t="shared" si="45"/>
        <v>-336.36</v>
      </c>
      <c r="AJ667" s="64">
        <f t="shared" si="45"/>
        <v>-116.72</v>
      </c>
      <c r="AK667" s="64">
        <f t="shared" ref="AK667:BQ667" si="46">SUM(AK586:AK666)</f>
        <v>0</v>
      </c>
      <c r="AL667" s="64">
        <f t="shared" si="46"/>
        <v>-1053</v>
      </c>
      <c r="AM667" s="64">
        <f t="shared" si="46"/>
        <v>-641.71</v>
      </c>
      <c r="AN667" s="64">
        <f t="shared" si="46"/>
        <v>-336.89</v>
      </c>
      <c r="AO667" s="64">
        <f t="shared" si="46"/>
        <v>-519.58000000000004</v>
      </c>
      <c r="AP667" s="64">
        <f t="shared" si="46"/>
        <v>-266.76</v>
      </c>
      <c r="AQ667" s="64">
        <f t="shared" si="46"/>
        <v>0</v>
      </c>
      <c r="AR667" s="64">
        <f t="shared" si="46"/>
        <v>0</v>
      </c>
      <c r="AS667" s="64">
        <f t="shared" si="46"/>
        <v>0</v>
      </c>
      <c r="AT667" s="64">
        <f t="shared" si="46"/>
        <v>0</v>
      </c>
      <c r="AU667" s="64">
        <f t="shared" si="46"/>
        <v>0</v>
      </c>
      <c r="AV667" s="64">
        <f t="shared" si="46"/>
        <v>0</v>
      </c>
      <c r="AW667" s="64">
        <f t="shared" si="46"/>
        <v>0</v>
      </c>
      <c r="AX667" s="64">
        <f t="shared" si="46"/>
        <v>0</v>
      </c>
      <c r="AY667" s="64">
        <f t="shared" si="46"/>
        <v>-199.8</v>
      </c>
      <c r="AZ667" s="64">
        <f t="shared" si="46"/>
        <v>-181.95</v>
      </c>
      <c r="BA667" s="64">
        <f t="shared" si="46"/>
        <v>0</v>
      </c>
      <c r="BB667" s="64">
        <f t="shared" si="46"/>
        <v>0</v>
      </c>
      <c r="BC667" s="64">
        <f t="shared" si="46"/>
        <v>0</v>
      </c>
      <c r="BD667" s="64">
        <f t="shared" si="46"/>
        <v>0</v>
      </c>
      <c r="BE667" s="64">
        <f t="shared" si="46"/>
        <v>0</v>
      </c>
      <c r="BF667" s="64">
        <f t="shared" si="46"/>
        <v>0</v>
      </c>
      <c r="BG667" s="64">
        <f t="shared" si="46"/>
        <v>0</v>
      </c>
      <c r="BH667" s="64">
        <f t="shared" si="46"/>
        <v>0</v>
      </c>
      <c r="BI667" s="64">
        <f t="shared" si="46"/>
        <v>-542.79999999999995</v>
      </c>
      <c r="BJ667" s="64">
        <f t="shared" si="46"/>
        <v>0</v>
      </c>
      <c r="BK667" s="64">
        <f t="shared" si="46"/>
        <v>0</v>
      </c>
      <c r="BL667" s="64"/>
      <c r="BM667" s="64">
        <f t="shared" si="46"/>
        <v>-8.36</v>
      </c>
      <c r="BN667" s="64">
        <f t="shared" si="46"/>
        <v>-33</v>
      </c>
      <c r="BO667" s="64">
        <f t="shared" si="46"/>
        <v>-0.72000000000000053</v>
      </c>
      <c r="BP667" s="64">
        <f t="shared" si="46"/>
        <v>-6.09</v>
      </c>
      <c r="BQ667" s="64">
        <f t="shared" si="46"/>
        <v>0</v>
      </c>
      <c r="BR667" s="64">
        <f t="shared" ref="BR667:BX667" si="47">SUM(BR586:BR666)</f>
        <v>0</v>
      </c>
      <c r="BS667" s="64">
        <f t="shared" si="47"/>
        <v>-23.01</v>
      </c>
      <c r="BT667" s="64">
        <f t="shared" si="47"/>
        <v>-162.84</v>
      </c>
      <c r="BU667" s="64">
        <f t="shared" si="47"/>
        <v>-70.429999999999993</v>
      </c>
      <c r="BV667" s="64">
        <f t="shared" si="47"/>
        <v>0</v>
      </c>
      <c r="BW667" s="64">
        <f t="shared" si="47"/>
        <v>0</v>
      </c>
      <c r="BX667" s="64">
        <f t="shared" si="47"/>
        <v>-96</v>
      </c>
      <c r="BY667" s="65">
        <f>SUM(F667:AF667)</f>
        <v>5868.2999999999993</v>
      </c>
      <c r="BZ667" s="65">
        <f>SUM(AG667:BW667)</f>
        <v>-5908.3500000000013</v>
      </c>
      <c r="CA667" s="64">
        <f>SUM(CA586:CA666)</f>
        <v>1382.44</v>
      </c>
      <c r="CB667" s="64">
        <f>SUM(CB586:CB666)</f>
        <v>18.500000000000014</v>
      </c>
      <c r="CC667" s="64">
        <f>SUM(CC586:CC666)</f>
        <v>-20.039999999999992</v>
      </c>
      <c r="CD667" s="67"/>
    </row>
    <row r="668" spans="1:82" ht="15" customHeight="1" thickTop="1">
      <c r="A668" s="39" t="s">
        <v>23</v>
      </c>
      <c r="B668" s="71">
        <v>41031</v>
      </c>
      <c r="C668" s="72" t="s">
        <v>508</v>
      </c>
      <c r="D668" s="90" t="s">
        <v>450</v>
      </c>
      <c r="E668" s="73">
        <v>39.96</v>
      </c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73">
        <v>3</v>
      </c>
      <c r="BO668" s="73">
        <v>0.36</v>
      </c>
      <c r="BP668" s="73">
        <v>0.6</v>
      </c>
      <c r="BQ668" s="66"/>
      <c r="BR668" s="66"/>
      <c r="BS668" s="66"/>
      <c r="BT668" s="66"/>
      <c r="BU668" s="66"/>
      <c r="BV668" s="66"/>
      <c r="BW668" s="66"/>
      <c r="BX668" s="73">
        <v>36</v>
      </c>
      <c r="BY668" s="66"/>
      <c r="BZ668" s="66"/>
      <c r="CA668" s="73">
        <v>39.96</v>
      </c>
      <c r="CB668" s="66"/>
      <c r="CC668" s="66"/>
      <c r="CD668" s="67">
        <f t="shared" ref="CD668:CD699" si="48">E668-SUM(F668:BX668)</f>
        <v>0</v>
      </c>
    </row>
    <row r="669" spans="1:82" ht="15" customHeight="1">
      <c r="A669" s="84" t="s">
        <v>267</v>
      </c>
      <c r="B669" s="71">
        <v>41031</v>
      </c>
      <c r="C669" s="72" t="s">
        <v>411</v>
      </c>
      <c r="D669" s="90"/>
      <c r="E669" s="80">
        <v>30</v>
      </c>
      <c r="F669" s="66"/>
      <c r="G669" s="66"/>
      <c r="H669" s="66"/>
      <c r="I669" s="66"/>
      <c r="J669" s="66"/>
      <c r="K669" s="66"/>
      <c r="L669" s="66"/>
      <c r="M669" s="66"/>
      <c r="N669" s="66"/>
      <c r="O669" s="80">
        <v>30</v>
      </c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  <c r="CC669" s="80">
        <v>30</v>
      </c>
      <c r="CD669" s="67">
        <f t="shared" si="48"/>
        <v>0</v>
      </c>
    </row>
    <row r="670" spans="1:82" ht="15" customHeight="1">
      <c r="A670" s="39" t="s">
        <v>23</v>
      </c>
      <c r="B670" s="71">
        <v>41032</v>
      </c>
      <c r="C670" s="72" t="s">
        <v>619</v>
      </c>
      <c r="D670" s="90" t="s">
        <v>449</v>
      </c>
      <c r="E670" s="73">
        <v>-36</v>
      </c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73">
        <v>-36</v>
      </c>
      <c r="BY670" s="66"/>
      <c r="BZ670" s="66"/>
      <c r="CA670" s="66"/>
      <c r="CB670" s="66"/>
      <c r="CC670" s="66"/>
      <c r="CD670" s="67">
        <f t="shared" si="48"/>
        <v>0</v>
      </c>
    </row>
    <row r="671" spans="1:82" ht="15" customHeight="1">
      <c r="A671" s="39" t="s">
        <v>23</v>
      </c>
      <c r="B671" s="71">
        <v>41032</v>
      </c>
      <c r="C671" s="72" t="s">
        <v>18</v>
      </c>
      <c r="D671" s="90" t="s">
        <v>450</v>
      </c>
      <c r="E671" s="73">
        <v>-3</v>
      </c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73">
        <v>-3</v>
      </c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  <c r="CC671" s="66"/>
      <c r="CD671" s="67">
        <f t="shared" si="48"/>
        <v>0</v>
      </c>
    </row>
    <row r="672" spans="1:82" ht="15" customHeight="1">
      <c r="A672" s="39" t="s">
        <v>23</v>
      </c>
      <c r="B672" s="71">
        <v>41032</v>
      </c>
      <c r="C672" s="72" t="s">
        <v>451</v>
      </c>
      <c r="D672" s="90" t="s">
        <v>450</v>
      </c>
      <c r="E672" s="73">
        <v>-0.6</v>
      </c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73">
        <v>-0.6</v>
      </c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  <c r="CC672" s="66"/>
      <c r="CD672" s="67">
        <f t="shared" si="48"/>
        <v>0</v>
      </c>
    </row>
    <row r="673" spans="1:82" ht="15" customHeight="1">
      <c r="A673" s="39" t="s">
        <v>23</v>
      </c>
      <c r="B673" s="71">
        <v>41032</v>
      </c>
      <c r="C673" s="72" t="s">
        <v>1</v>
      </c>
      <c r="D673" s="90" t="s">
        <v>450</v>
      </c>
      <c r="E673" s="73">
        <v>-0.36</v>
      </c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73">
        <v>-0.36</v>
      </c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7">
        <f t="shared" si="48"/>
        <v>0</v>
      </c>
    </row>
    <row r="674" spans="1:82" ht="15" customHeight="1">
      <c r="A674" s="39" t="s">
        <v>23</v>
      </c>
      <c r="B674" s="71">
        <v>41033</v>
      </c>
      <c r="C674" s="72" t="s">
        <v>620</v>
      </c>
      <c r="D674" s="75" t="s">
        <v>621</v>
      </c>
      <c r="E674" s="73">
        <v>-129</v>
      </c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73">
        <v>-129</v>
      </c>
      <c r="BV674" s="66"/>
      <c r="BW674" s="66"/>
      <c r="BX674" s="66"/>
      <c r="BY674" s="66"/>
      <c r="BZ674" s="66"/>
      <c r="CA674" s="73">
        <v>-129</v>
      </c>
      <c r="CB674" s="66"/>
      <c r="CC674" s="66"/>
      <c r="CD674" s="67">
        <f t="shared" si="48"/>
        <v>0</v>
      </c>
    </row>
    <row r="675" spans="1:82" ht="15" customHeight="1">
      <c r="A675" s="43" t="s">
        <v>22</v>
      </c>
      <c r="B675" s="71">
        <v>41036</v>
      </c>
      <c r="C675" s="72" t="s">
        <v>331</v>
      </c>
      <c r="D675" s="90"/>
      <c r="E675" s="80">
        <v>40.200000000000003</v>
      </c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80">
        <v>40.200000000000003</v>
      </c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80">
        <v>40.200000000000003</v>
      </c>
      <c r="CC675" s="66"/>
      <c r="CD675" s="67">
        <f t="shared" si="48"/>
        <v>0</v>
      </c>
    </row>
    <row r="676" spans="1:82" ht="15" customHeight="1">
      <c r="A676" s="43" t="s">
        <v>22</v>
      </c>
      <c r="B676" s="71">
        <v>41036</v>
      </c>
      <c r="C676" s="72" t="s">
        <v>339</v>
      </c>
      <c r="D676" s="90"/>
      <c r="E676" s="80">
        <v>35</v>
      </c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80">
        <v>35</v>
      </c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80">
        <v>35</v>
      </c>
      <c r="CC676" s="66"/>
      <c r="CD676" s="67">
        <f t="shared" si="48"/>
        <v>0</v>
      </c>
    </row>
    <row r="677" spans="1:82" ht="15" customHeight="1">
      <c r="A677" s="39" t="s">
        <v>23</v>
      </c>
      <c r="B677" s="71">
        <v>41037</v>
      </c>
      <c r="C677" s="72" t="s">
        <v>753</v>
      </c>
      <c r="D677" s="90"/>
      <c r="E677" s="73">
        <v>3112</v>
      </c>
      <c r="F677" s="66"/>
      <c r="G677" s="66"/>
      <c r="H677" s="66"/>
      <c r="I677" s="66"/>
      <c r="J677" s="66"/>
      <c r="K677" s="66"/>
      <c r="L677" s="73">
        <v>1764</v>
      </c>
      <c r="M677" s="66"/>
      <c r="N677" s="73">
        <v>198</v>
      </c>
      <c r="O677" s="73">
        <v>790</v>
      </c>
      <c r="P677" s="73">
        <v>360</v>
      </c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  <c r="CC677" s="66"/>
      <c r="CD677" s="67">
        <f t="shared" si="48"/>
        <v>0</v>
      </c>
    </row>
    <row r="678" spans="1:82" ht="15" customHeight="1">
      <c r="A678" s="39" t="s">
        <v>23</v>
      </c>
      <c r="B678" s="71">
        <v>41037</v>
      </c>
      <c r="C678" s="72" t="s">
        <v>17</v>
      </c>
      <c r="D678" s="90" t="s">
        <v>421</v>
      </c>
      <c r="E678" s="73">
        <v>-22.75</v>
      </c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73">
        <v>-22.75</v>
      </c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7">
        <f t="shared" si="48"/>
        <v>0</v>
      </c>
    </row>
    <row r="679" spans="1:82" ht="15" customHeight="1">
      <c r="A679" s="39" t="s">
        <v>23</v>
      </c>
      <c r="B679" s="71">
        <v>41037</v>
      </c>
      <c r="C679" s="72" t="s">
        <v>21</v>
      </c>
      <c r="D679" s="90" t="s">
        <v>421</v>
      </c>
      <c r="E679" s="73">
        <v>-4.0999999999999996</v>
      </c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73">
        <v>-4.0999999999999996</v>
      </c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  <c r="CC679" s="66"/>
      <c r="CD679" s="67">
        <f t="shared" si="48"/>
        <v>0</v>
      </c>
    </row>
    <row r="680" spans="1:82" ht="15" customHeight="1">
      <c r="A680" s="39" t="s">
        <v>23</v>
      </c>
      <c r="B680" s="71">
        <v>41037</v>
      </c>
      <c r="C680" s="72" t="s">
        <v>70</v>
      </c>
      <c r="D680" s="90"/>
      <c r="E680" s="73">
        <v>73.959999999999994</v>
      </c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73">
        <v>3</v>
      </c>
      <c r="BO680" s="73">
        <v>0.36</v>
      </c>
      <c r="BP680" s="73">
        <v>0.6</v>
      </c>
      <c r="BQ680" s="66"/>
      <c r="BR680" s="66"/>
      <c r="BS680" s="66"/>
      <c r="BT680" s="66"/>
      <c r="BU680" s="66"/>
      <c r="BV680" s="66"/>
      <c r="BW680" s="66"/>
      <c r="BX680" s="73">
        <v>70</v>
      </c>
      <c r="BY680" s="66"/>
      <c r="BZ680" s="66"/>
      <c r="CA680" s="73">
        <v>73.959999999999994</v>
      </c>
      <c r="CB680" s="66"/>
      <c r="CC680" s="66"/>
      <c r="CD680" s="67">
        <f t="shared" si="48"/>
        <v>0</v>
      </c>
    </row>
    <row r="681" spans="1:82" ht="15" customHeight="1">
      <c r="A681" s="39" t="s">
        <v>23</v>
      </c>
      <c r="B681" s="71">
        <v>41037</v>
      </c>
      <c r="C681" s="72" t="s">
        <v>660</v>
      </c>
      <c r="D681" s="90"/>
      <c r="E681" s="73">
        <v>60</v>
      </c>
      <c r="F681" s="66"/>
      <c r="G681" s="66"/>
      <c r="H681" s="66"/>
      <c r="I681" s="66"/>
      <c r="J681" s="66"/>
      <c r="K681" s="66"/>
      <c r="L681" s="66"/>
      <c r="M681" s="66"/>
      <c r="N681" s="66"/>
      <c r="O681" s="73">
        <v>30</v>
      </c>
      <c r="P681" s="73">
        <v>30</v>
      </c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  <c r="CA681" s="73">
        <v>60</v>
      </c>
      <c r="CB681" s="66"/>
      <c r="CC681" s="66"/>
      <c r="CD681" s="67">
        <f t="shared" si="48"/>
        <v>0</v>
      </c>
    </row>
    <row r="682" spans="1:82" ht="15" customHeight="1">
      <c r="A682" s="43" t="s">
        <v>22</v>
      </c>
      <c r="B682" s="71">
        <v>41037</v>
      </c>
      <c r="C682" s="72" t="s">
        <v>331</v>
      </c>
      <c r="D682" s="90"/>
      <c r="E682" s="80">
        <v>16.3</v>
      </c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80">
        <v>16.3</v>
      </c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B682" s="80">
        <v>16.3</v>
      </c>
      <c r="CC682" s="66"/>
      <c r="CD682" s="67">
        <f t="shared" si="48"/>
        <v>0</v>
      </c>
    </row>
    <row r="683" spans="1:82" ht="15" customHeight="1">
      <c r="A683" s="39" t="s">
        <v>23</v>
      </c>
      <c r="B683" s="71">
        <v>41038</v>
      </c>
      <c r="C683" s="72" t="s">
        <v>671</v>
      </c>
      <c r="D683" s="90" t="s">
        <v>450</v>
      </c>
      <c r="E683" s="73">
        <v>43.96</v>
      </c>
      <c r="F683" s="66"/>
      <c r="G683" s="66"/>
      <c r="H683" s="66"/>
      <c r="I683" s="66"/>
      <c r="J683" s="66"/>
      <c r="K683" s="66"/>
      <c r="L683" s="66"/>
      <c r="M683" s="66"/>
      <c r="N683" s="66"/>
      <c r="O683" s="73">
        <v>20</v>
      </c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73">
        <v>3</v>
      </c>
      <c r="BO683" s="73">
        <v>0.36</v>
      </c>
      <c r="BP683" s="73">
        <v>0.6</v>
      </c>
      <c r="BQ683" s="66"/>
      <c r="BR683" s="66"/>
      <c r="BS683" s="66"/>
      <c r="BT683" s="66"/>
      <c r="BU683" s="66"/>
      <c r="BV683" s="66"/>
      <c r="BW683" s="66"/>
      <c r="BX683" s="73">
        <v>20</v>
      </c>
      <c r="BY683" s="66"/>
      <c r="BZ683" s="66"/>
      <c r="CA683" s="73">
        <v>43.96</v>
      </c>
      <c r="CB683" s="66"/>
      <c r="CC683" s="66"/>
      <c r="CD683" s="67">
        <f t="shared" si="48"/>
        <v>0</v>
      </c>
    </row>
    <row r="684" spans="1:82" ht="15" customHeight="1">
      <c r="A684" s="39" t="s">
        <v>23</v>
      </c>
      <c r="B684" s="71">
        <v>41039</v>
      </c>
      <c r="C684" s="72" t="s">
        <v>769</v>
      </c>
      <c r="D684" s="90" t="s">
        <v>449</v>
      </c>
      <c r="E684" s="73">
        <v>-18</v>
      </c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73">
        <v>-18</v>
      </c>
      <c r="BY684" s="66"/>
      <c r="BZ684" s="66"/>
      <c r="CA684" s="66"/>
      <c r="CB684" s="66"/>
      <c r="CC684" s="66"/>
      <c r="CD684" s="67">
        <f t="shared" si="48"/>
        <v>0</v>
      </c>
    </row>
    <row r="685" spans="1:82" ht="15" customHeight="1">
      <c r="A685" s="39" t="s">
        <v>23</v>
      </c>
      <c r="B685" s="71">
        <v>41039</v>
      </c>
      <c r="C685" s="72" t="s">
        <v>18</v>
      </c>
      <c r="D685" s="90" t="s">
        <v>450</v>
      </c>
      <c r="E685" s="73">
        <v>-3</v>
      </c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73">
        <v>-3</v>
      </c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7">
        <f t="shared" si="48"/>
        <v>0</v>
      </c>
    </row>
    <row r="686" spans="1:82" ht="15" customHeight="1">
      <c r="A686" s="39" t="s">
        <v>23</v>
      </c>
      <c r="B686" s="71">
        <v>41039</v>
      </c>
      <c r="C686" s="72" t="s">
        <v>451</v>
      </c>
      <c r="D686" s="90" t="s">
        <v>450</v>
      </c>
      <c r="E686" s="73">
        <v>-0.6</v>
      </c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73">
        <v>-0.6</v>
      </c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  <c r="CA686" s="66"/>
      <c r="CB686" s="66"/>
      <c r="CC686" s="66"/>
      <c r="CD686" s="67">
        <f t="shared" si="48"/>
        <v>0</v>
      </c>
    </row>
    <row r="687" spans="1:82" ht="15" customHeight="1">
      <c r="A687" s="39" t="s">
        <v>23</v>
      </c>
      <c r="B687" s="71">
        <v>41039</v>
      </c>
      <c r="C687" s="72" t="s">
        <v>1</v>
      </c>
      <c r="D687" s="90" t="s">
        <v>450</v>
      </c>
      <c r="E687" s="73">
        <v>-0.36</v>
      </c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73">
        <v>-0.36</v>
      </c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  <c r="CA687" s="66"/>
      <c r="CB687" s="66"/>
      <c r="CC687" s="66"/>
      <c r="CD687" s="67">
        <f t="shared" si="48"/>
        <v>0</v>
      </c>
    </row>
    <row r="688" spans="1:82" ht="15" customHeight="1">
      <c r="A688" s="39" t="s">
        <v>23</v>
      </c>
      <c r="B688" s="71">
        <v>41039</v>
      </c>
      <c r="C688" s="72" t="s">
        <v>10</v>
      </c>
      <c r="D688" s="75" t="s">
        <v>622</v>
      </c>
      <c r="E688" s="73">
        <v>-162.84</v>
      </c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73">
        <v>-162.84</v>
      </c>
      <c r="BU688" s="66"/>
      <c r="BV688" s="66"/>
      <c r="BW688" s="66"/>
      <c r="BX688" s="66"/>
      <c r="BY688" s="66"/>
      <c r="BZ688" s="66"/>
      <c r="CA688" s="66"/>
      <c r="CB688" s="66"/>
      <c r="CC688" s="66"/>
      <c r="CD688" s="67">
        <f t="shared" si="48"/>
        <v>0</v>
      </c>
    </row>
    <row r="689" spans="1:82" ht="15" customHeight="1">
      <c r="A689" s="39" t="s">
        <v>23</v>
      </c>
      <c r="B689" s="71">
        <v>41040</v>
      </c>
      <c r="C689" s="72" t="s">
        <v>769</v>
      </c>
      <c r="D689" s="90" t="s">
        <v>449</v>
      </c>
      <c r="E689" s="73">
        <v>-18</v>
      </c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73">
        <v>-18</v>
      </c>
      <c r="BY689" s="66"/>
      <c r="BZ689" s="66"/>
      <c r="CA689" s="66"/>
      <c r="CB689" s="66"/>
      <c r="CC689" s="66"/>
      <c r="CD689" s="67">
        <f t="shared" si="48"/>
        <v>0</v>
      </c>
    </row>
    <row r="690" spans="1:82" ht="15" customHeight="1">
      <c r="A690" s="39" t="s">
        <v>23</v>
      </c>
      <c r="B690" s="71">
        <v>41040</v>
      </c>
      <c r="C690" s="72" t="s">
        <v>18</v>
      </c>
      <c r="D690" s="90" t="s">
        <v>450</v>
      </c>
      <c r="E690" s="73">
        <v>-3</v>
      </c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73">
        <v>-3</v>
      </c>
      <c r="BO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  <c r="CA690" s="66"/>
      <c r="CB690" s="66"/>
      <c r="CC690" s="66"/>
      <c r="CD690" s="67">
        <f t="shared" si="48"/>
        <v>0</v>
      </c>
    </row>
    <row r="691" spans="1:82" ht="15" customHeight="1">
      <c r="A691" s="39" t="s">
        <v>23</v>
      </c>
      <c r="B691" s="71">
        <v>41040</v>
      </c>
      <c r="C691" s="72" t="s">
        <v>451</v>
      </c>
      <c r="D691" s="90" t="s">
        <v>450</v>
      </c>
      <c r="E691" s="73">
        <v>-0.6</v>
      </c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P691" s="73">
        <v>-0.6</v>
      </c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7">
        <f t="shared" si="48"/>
        <v>0</v>
      </c>
    </row>
    <row r="692" spans="1:82" ht="15" customHeight="1">
      <c r="A692" s="39" t="s">
        <v>23</v>
      </c>
      <c r="B692" s="71">
        <v>41040</v>
      </c>
      <c r="C692" s="72" t="s">
        <v>1</v>
      </c>
      <c r="D692" s="90" t="s">
        <v>450</v>
      </c>
      <c r="E692" s="73">
        <v>-0.36</v>
      </c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73">
        <v>-0.36</v>
      </c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  <c r="CA692" s="66"/>
      <c r="CB692" s="66"/>
      <c r="CC692" s="66"/>
      <c r="CD692" s="67">
        <f t="shared" si="48"/>
        <v>0</v>
      </c>
    </row>
    <row r="693" spans="1:82" ht="15" customHeight="1">
      <c r="A693" s="43" t="s">
        <v>22</v>
      </c>
      <c r="B693" s="71">
        <v>41040</v>
      </c>
      <c r="C693" s="72" t="s">
        <v>371</v>
      </c>
      <c r="D693" s="108" t="s">
        <v>85</v>
      </c>
      <c r="E693" s="80">
        <v>-11.25</v>
      </c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80">
        <v>-11.25</v>
      </c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  <c r="CA693" s="66"/>
      <c r="CB693" s="80">
        <v>-11.25</v>
      </c>
      <c r="CC693" s="66"/>
      <c r="CD693" s="67">
        <f t="shared" si="48"/>
        <v>0</v>
      </c>
    </row>
    <row r="694" spans="1:82" ht="15" customHeight="1">
      <c r="A694" s="39" t="s">
        <v>23</v>
      </c>
      <c r="B694" s="71">
        <v>41044</v>
      </c>
      <c r="C694" s="72" t="s">
        <v>769</v>
      </c>
      <c r="D694" s="90" t="s">
        <v>449</v>
      </c>
      <c r="E694" s="73">
        <v>-108</v>
      </c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73">
        <v>-108</v>
      </c>
      <c r="BY694" s="66"/>
      <c r="BZ694" s="66"/>
      <c r="CA694" s="66"/>
      <c r="CB694" s="66"/>
      <c r="CC694" s="66"/>
      <c r="CD694" s="67">
        <f t="shared" si="48"/>
        <v>0</v>
      </c>
    </row>
    <row r="695" spans="1:82" ht="15" customHeight="1">
      <c r="A695" s="39" t="s">
        <v>23</v>
      </c>
      <c r="B695" s="71">
        <v>41044</v>
      </c>
      <c r="C695" s="72" t="s">
        <v>18</v>
      </c>
      <c r="D695" s="90" t="s">
        <v>450</v>
      </c>
      <c r="E695" s="73">
        <v>-9</v>
      </c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73">
        <v>-9</v>
      </c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  <c r="CA695" s="66"/>
      <c r="CB695" s="66"/>
      <c r="CC695" s="66"/>
      <c r="CD695" s="67">
        <f t="shared" si="48"/>
        <v>0</v>
      </c>
    </row>
    <row r="696" spans="1:82" ht="15" customHeight="1">
      <c r="A696" s="39" t="s">
        <v>23</v>
      </c>
      <c r="B696" s="71">
        <v>41044</v>
      </c>
      <c r="C696" s="72" t="s">
        <v>451</v>
      </c>
      <c r="D696" s="90" t="s">
        <v>450</v>
      </c>
      <c r="E696" s="73">
        <v>-1.81</v>
      </c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73">
        <v>-1.81</v>
      </c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  <c r="CA696" s="66"/>
      <c r="CB696" s="66"/>
      <c r="CC696" s="66"/>
      <c r="CD696" s="67">
        <f t="shared" si="48"/>
        <v>0</v>
      </c>
    </row>
    <row r="697" spans="1:82" ht="15" customHeight="1">
      <c r="A697" s="39" t="s">
        <v>23</v>
      </c>
      <c r="B697" s="71">
        <v>41044</v>
      </c>
      <c r="C697" s="72" t="s">
        <v>1</v>
      </c>
      <c r="D697" s="90" t="s">
        <v>450</v>
      </c>
      <c r="E697" s="73">
        <v>-1.08</v>
      </c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73">
        <v>-1.08</v>
      </c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7">
        <f t="shared" si="48"/>
        <v>0</v>
      </c>
    </row>
    <row r="698" spans="1:82" ht="15" customHeight="1">
      <c r="A698" s="39" t="s">
        <v>23</v>
      </c>
      <c r="B698" s="71">
        <v>41045</v>
      </c>
      <c r="C698" s="72" t="s">
        <v>769</v>
      </c>
      <c r="D698" s="90" t="s">
        <v>449</v>
      </c>
      <c r="E698" s="73">
        <v>-36</v>
      </c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73">
        <v>-36</v>
      </c>
      <c r="BY698" s="66"/>
      <c r="BZ698" s="66"/>
      <c r="CA698" s="66"/>
      <c r="CB698" s="66"/>
      <c r="CC698" s="66"/>
      <c r="CD698" s="67">
        <f t="shared" si="48"/>
        <v>0</v>
      </c>
    </row>
    <row r="699" spans="1:82" ht="15" customHeight="1">
      <c r="A699" s="39" t="s">
        <v>23</v>
      </c>
      <c r="B699" s="71">
        <v>41045</v>
      </c>
      <c r="C699" s="72" t="s">
        <v>18</v>
      </c>
      <c r="D699" s="90" t="s">
        <v>450</v>
      </c>
      <c r="E699" s="73">
        <v>-3</v>
      </c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73">
        <v>-3</v>
      </c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7">
        <f t="shared" si="48"/>
        <v>0</v>
      </c>
    </row>
    <row r="700" spans="1:82" ht="15" customHeight="1">
      <c r="A700" s="39" t="s">
        <v>23</v>
      </c>
      <c r="B700" s="71">
        <v>41045</v>
      </c>
      <c r="C700" s="72" t="s">
        <v>451</v>
      </c>
      <c r="D700" s="90" t="s">
        <v>450</v>
      </c>
      <c r="E700" s="73">
        <v>-0.6</v>
      </c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73">
        <v>-0.6</v>
      </c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7">
        <f t="shared" ref="CD700:CD736" si="49">E700-SUM(F700:BX700)</f>
        <v>0</v>
      </c>
    </row>
    <row r="701" spans="1:82" ht="15" customHeight="1">
      <c r="A701" s="39" t="s">
        <v>23</v>
      </c>
      <c r="B701" s="71">
        <v>41045</v>
      </c>
      <c r="C701" s="72" t="s">
        <v>1</v>
      </c>
      <c r="D701" s="90" t="s">
        <v>450</v>
      </c>
      <c r="E701" s="73">
        <v>-0.36</v>
      </c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73">
        <v>-0.36</v>
      </c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7">
        <f t="shared" si="49"/>
        <v>0</v>
      </c>
    </row>
    <row r="702" spans="1:82" ht="15" customHeight="1">
      <c r="A702" s="39" t="s">
        <v>23</v>
      </c>
      <c r="B702" s="71">
        <v>41045</v>
      </c>
      <c r="C702" s="72" t="s">
        <v>223</v>
      </c>
      <c r="D702" s="75" t="s">
        <v>623</v>
      </c>
      <c r="E702" s="73">
        <v>-10.51</v>
      </c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73">
        <v>-10.51</v>
      </c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7">
        <f t="shared" si="49"/>
        <v>0</v>
      </c>
    </row>
    <row r="703" spans="1:82" ht="15" customHeight="1">
      <c r="A703" s="39" t="s">
        <v>23</v>
      </c>
      <c r="B703" s="71">
        <v>41046</v>
      </c>
      <c r="C703" s="72" t="s">
        <v>769</v>
      </c>
      <c r="D703" s="90" t="s">
        <v>449</v>
      </c>
      <c r="E703" s="73">
        <v>-18</v>
      </c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73">
        <v>-18</v>
      </c>
      <c r="BY703" s="66"/>
      <c r="BZ703" s="66"/>
      <c r="CA703" s="66"/>
      <c r="CB703" s="66"/>
      <c r="CC703" s="66"/>
      <c r="CD703" s="67">
        <f t="shared" si="49"/>
        <v>0</v>
      </c>
    </row>
    <row r="704" spans="1:82" ht="15" customHeight="1">
      <c r="A704" s="39" t="s">
        <v>23</v>
      </c>
      <c r="B704" s="71">
        <v>41046</v>
      </c>
      <c r="C704" s="72" t="s">
        <v>18</v>
      </c>
      <c r="D704" s="90" t="s">
        <v>450</v>
      </c>
      <c r="E704" s="73">
        <v>-3</v>
      </c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73">
        <v>-3</v>
      </c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  <c r="CA704" s="66"/>
      <c r="CB704" s="66"/>
      <c r="CC704" s="66"/>
      <c r="CD704" s="67">
        <f t="shared" si="49"/>
        <v>0</v>
      </c>
    </row>
    <row r="705" spans="1:82" ht="15" customHeight="1">
      <c r="A705" s="39" t="s">
        <v>23</v>
      </c>
      <c r="B705" s="71">
        <v>41046</v>
      </c>
      <c r="C705" s="72" t="s">
        <v>451</v>
      </c>
      <c r="D705" s="90" t="s">
        <v>450</v>
      </c>
      <c r="E705" s="73">
        <v>-0.6</v>
      </c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73">
        <v>-0.6</v>
      </c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7">
        <f t="shared" si="49"/>
        <v>0</v>
      </c>
    </row>
    <row r="706" spans="1:82" ht="15" customHeight="1">
      <c r="A706" s="39" t="s">
        <v>23</v>
      </c>
      <c r="B706" s="71">
        <v>41046</v>
      </c>
      <c r="C706" s="72" t="s">
        <v>1</v>
      </c>
      <c r="D706" s="90" t="s">
        <v>450</v>
      </c>
      <c r="E706" s="73">
        <v>-0.36</v>
      </c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73">
        <v>-0.36</v>
      </c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  <c r="CA706" s="66"/>
      <c r="CB706" s="66"/>
      <c r="CC706" s="66"/>
      <c r="CD706" s="67">
        <f t="shared" si="49"/>
        <v>0</v>
      </c>
    </row>
    <row r="707" spans="1:82" ht="15" customHeight="1">
      <c r="A707" s="39" t="s">
        <v>23</v>
      </c>
      <c r="B707" s="71">
        <v>41050</v>
      </c>
      <c r="C707" s="72" t="s">
        <v>183</v>
      </c>
      <c r="D707" s="90"/>
      <c r="E707" s="73">
        <v>39.96</v>
      </c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73">
        <v>3</v>
      </c>
      <c r="BO707" s="73">
        <v>0.36</v>
      </c>
      <c r="BP707" s="73">
        <v>0.6</v>
      </c>
      <c r="BQ707" s="66"/>
      <c r="BR707" s="66"/>
      <c r="BS707" s="66"/>
      <c r="BT707" s="66"/>
      <c r="BU707" s="66"/>
      <c r="BV707" s="66"/>
      <c r="BW707" s="66"/>
      <c r="BX707" s="73">
        <v>36</v>
      </c>
      <c r="BY707" s="66"/>
      <c r="BZ707" s="66"/>
      <c r="CA707" s="66"/>
      <c r="CB707" s="66"/>
      <c r="CC707" s="66"/>
      <c r="CD707" s="67">
        <f t="shared" si="49"/>
        <v>0</v>
      </c>
    </row>
    <row r="708" spans="1:82" ht="15" customHeight="1">
      <c r="A708" s="39" t="s">
        <v>23</v>
      </c>
      <c r="B708" s="71">
        <v>41052</v>
      </c>
      <c r="C708" s="72" t="s">
        <v>142</v>
      </c>
      <c r="D708" s="75" t="s">
        <v>624</v>
      </c>
      <c r="E708" s="73">
        <v>-360.84</v>
      </c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73">
        <v>-360.84</v>
      </c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7">
        <f t="shared" si="49"/>
        <v>0</v>
      </c>
    </row>
    <row r="709" spans="1:82" ht="15" customHeight="1">
      <c r="A709" s="39" t="s">
        <v>23</v>
      </c>
      <c r="B709" s="71">
        <v>41052</v>
      </c>
      <c r="C709" s="72" t="s">
        <v>17</v>
      </c>
      <c r="D709" s="90" t="s">
        <v>421</v>
      </c>
      <c r="E709" s="73">
        <v>-1.08</v>
      </c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73">
        <v>-1.08</v>
      </c>
      <c r="BN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7">
        <f t="shared" si="49"/>
        <v>0</v>
      </c>
    </row>
    <row r="710" spans="1:82" ht="15" customHeight="1">
      <c r="A710" s="39" t="s">
        <v>23</v>
      </c>
      <c r="B710" s="71">
        <v>41053</v>
      </c>
      <c r="C710" s="72" t="s">
        <v>665</v>
      </c>
      <c r="D710" s="90"/>
      <c r="E710" s="73">
        <v>39.96</v>
      </c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73">
        <v>3</v>
      </c>
      <c r="BO710" s="73">
        <v>0.36</v>
      </c>
      <c r="BP710" s="73">
        <v>0.6</v>
      </c>
      <c r="BQ710" s="66"/>
      <c r="BR710" s="66"/>
      <c r="BS710" s="66"/>
      <c r="BT710" s="66"/>
      <c r="BU710" s="66"/>
      <c r="BV710" s="66"/>
      <c r="BW710" s="66"/>
      <c r="BX710" s="73">
        <v>36</v>
      </c>
      <c r="BY710" s="66"/>
      <c r="BZ710" s="66"/>
      <c r="CA710" s="73">
        <v>39.96</v>
      </c>
      <c r="CB710" s="66"/>
      <c r="CC710" s="66"/>
      <c r="CD710" s="67">
        <f t="shared" si="49"/>
        <v>0</v>
      </c>
    </row>
    <row r="711" spans="1:82" ht="15" customHeight="1">
      <c r="A711" s="39" t="s">
        <v>23</v>
      </c>
      <c r="B711" s="71">
        <v>41057</v>
      </c>
      <c r="C711" s="72" t="s">
        <v>769</v>
      </c>
      <c r="D711" s="90" t="s">
        <v>449</v>
      </c>
      <c r="E711" s="73">
        <v>-18</v>
      </c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73">
        <v>-18</v>
      </c>
      <c r="BY711" s="66"/>
      <c r="BZ711" s="66"/>
      <c r="CA711" s="66"/>
      <c r="CB711" s="66"/>
      <c r="CC711" s="66"/>
      <c r="CD711" s="67">
        <f t="shared" si="49"/>
        <v>0</v>
      </c>
    </row>
    <row r="712" spans="1:82" ht="15" customHeight="1">
      <c r="A712" s="39" t="s">
        <v>23</v>
      </c>
      <c r="B712" s="71">
        <v>41057</v>
      </c>
      <c r="C712" s="72" t="s">
        <v>18</v>
      </c>
      <c r="D712" s="90" t="s">
        <v>450</v>
      </c>
      <c r="E712" s="73">
        <v>-3</v>
      </c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73">
        <v>-3</v>
      </c>
      <c r="BO712" s="66"/>
      <c r="BP712" s="66"/>
      <c r="BQ712" s="66"/>
      <c r="BR712" s="66"/>
      <c r="BS712" s="66"/>
      <c r="BT712" s="66"/>
      <c r="BU712" s="66"/>
      <c r="BV712" s="66"/>
      <c r="BW712" s="66"/>
      <c r="BX712" s="66"/>
      <c r="BY712" s="66"/>
      <c r="BZ712" s="66"/>
      <c r="CA712" s="66"/>
      <c r="CB712" s="66"/>
      <c r="CC712" s="66"/>
      <c r="CD712" s="67">
        <f t="shared" si="49"/>
        <v>0</v>
      </c>
    </row>
    <row r="713" spans="1:82" ht="15" customHeight="1">
      <c r="A713" s="39" t="s">
        <v>23</v>
      </c>
      <c r="B713" s="71">
        <v>41057</v>
      </c>
      <c r="C713" s="72" t="s">
        <v>451</v>
      </c>
      <c r="D713" s="90" t="s">
        <v>450</v>
      </c>
      <c r="E713" s="73">
        <v>-0.6</v>
      </c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73">
        <v>-0.6</v>
      </c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  <c r="CA713" s="66"/>
      <c r="CB713" s="66"/>
      <c r="CC713" s="66"/>
      <c r="CD713" s="67">
        <f t="shared" si="49"/>
        <v>0</v>
      </c>
    </row>
    <row r="714" spans="1:82" ht="15" customHeight="1">
      <c r="A714" s="39" t="s">
        <v>23</v>
      </c>
      <c r="B714" s="71">
        <v>41057</v>
      </c>
      <c r="C714" s="72" t="s">
        <v>1</v>
      </c>
      <c r="D714" s="90" t="s">
        <v>450</v>
      </c>
      <c r="E714" s="73">
        <v>-0.36</v>
      </c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73">
        <v>-0.36</v>
      </c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  <c r="CA714" s="66"/>
      <c r="CB714" s="66"/>
      <c r="CC714" s="66"/>
      <c r="CD714" s="67">
        <f t="shared" si="49"/>
        <v>0</v>
      </c>
    </row>
    <row r="715" spans="1:82" ht="15" customHeight="1">
      <c r="A715" s="84" t="s">
        <v>267</v>
      </c>
      <c r="B715" s="71">
        <v>41058</v>
      </c>
      <c r="C715" s="72" t="s">
        <v>412</v>
      </c>
      <c r="D715" s="90"/>
      <c r="E715" s="80">
        <v>20</v>
      </c>
      <c r="F715" s="66"/>
      <c r="G715" s="66"/>
      <c r="H715" s="66"/>
      <c r="I715" s="66"/>
      <c r="J715" s="66"/>
      <c r="K715" s="66"/>
      <c r="L715" s="66"/>
      <c r="M715" s="66"/>
      <c r="N715" s="66"/>
      <c r="O715" s="80">
        <v>20</v>
      </c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  <c r="BW715" s="66"/>
      <c r="BX715" s="66"/>
      <c r="BY715" s="66"/>
      <c r="BZ715" s="66"/>
      <c r="CA715" s="66"/>
      <c r="CB715" s="66"/>
      <c r="CC715" s="80">
        <v>20</v>
      </c>
      <c r="CD715" s="67">
        <f t="shared" si="49"/>
        <v>0</v>
      </c>
    </row>
    <row r="716" spans="1:82" ht="15" customHeight="1">
      <c r="A716" s="39" t="s">
        <v>23</v>
      </c>
      <c r="B716" s="71">
        <v>41059</v>
      </c>
      <c r="C716" s="72" t="s">
        <v>19</v>
      </c>
      <c r="D716" s="75" t="s">
        <v>625</v>
      </c>
      <c r="E716" s="73">
        <v>-31.8</v>
      </c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73">
        <v>-31.8</v>
      </c>
      <c r="BV716" s="66"/>
      <c r="BW716" s="66"/>
      <c r="BX716" s="66"/>
      <c r="BY716" s="66"/>
      <c r="BZ716" s="66"/>
      <c r="CA716" s="66"/>
      <c r="CB716" s="66"/>
      <c r="CC716" s="66"/>
      <c r="CD716" s="67">
        <f t="shared" si="49"/>
        <v>0</v>
      </c>
    </row>
    <row r="717" spans="1:82" ht="15" customHeight="1">
      <c r="A717" s="39" t="s">
        <v>23</v>
      </c>
      <c r="B717" s="71">
        <v>41059</v>
      </c>
      <c r="C717" s="72" t="s">
        <v>458</v>
      </c>
      <c r="D717" s="75" t="s">
        <v>626</v>
      </c>
      <c r="E717" s="73">
        <v>-153.4</v>
      </c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73">
        <v>-153.4</v>
      </c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  <c r="CA717" s="66"/>
      <c r="CB717" s="66"/>
      <c r="CC717" s="66"/>
      <c r="CD717" s="67">
        <f t="shared" si="49"/>
        <v>0</v>
      </c>
    </row>
    <row r="718" spans="1:82" ht="15" customHeight="1">
      <c r="A718" s="84" t="s">
        <v>267</v>
      </c>
      <c r="B718" s="71">
        <v>41060</v>
      </c>
      <c r="C718" s="72" t="s">
        <v>400</v>
      </c>
      <c r="D718" s="90"/>
      <c r="E718" s="80">
        <v>108</v>
      </c>
      <c r="F718" s="66"/>
      <c r="G718" s="66"/>
      <c r="H718" s="66"/>
      <c r="I718" s="66"/>
      <c r="J718" s="66"/>
      <c r="K718" s="66"/>
      <c r="L718" s="66"/>
      <c r="M718" s="66"/>
      <c r="N718" s="66"/>
      <c r="O718" s="80">
        <v>108</v>
      </c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80">
        <v>108</v>
      </c>
      <c r="CD718" s="67">
        <f t="shared" si="49"/>
        <v>0</v>
      </c>
    </row>
    <row r="719" spans="1:82" ht="15" customHeight="1">
      <c r="A719" s="84" t="s">
        <v>267</v>
      </c>
      <c r="B719" s="71">
        <v>41060</v>
      </c>
      <c r="C719" s="72" t="s">
        <v>403</v>
      </c>
      <c r="D719" s="90"/>
      <c r="E719" s="80">
        <v>62</v>
      </c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80">
        <v>62</v>
      </c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80">
        <v>62</v>
      </c>
      <c r="CD719" s="67">
        <f t="shared" si="49"/>
        <v>0</v>
      </c>
    </row>
    <row r="720" spans="1:82" ht="15" customHeight="1">
      <c r="A720" s="39" t="s">
        <v>23</v>
      </c>
      <c r="B720" s="71">
        <v>41061</v>
      </c>
      <c r="C720" s="72" t="s">
        <v>37</v>
      </c>
      <c r="D720" s="75" t="s">
        <v>627</v>
      </c>
      <c r="E720" s="73">
        <v>-589.08000000000004</v>
      </c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73">
        <f>E720/3</f>
        <v>-196.36</v>
      </c>
      <c r="AH720" s="66"/>
      <c r="AI720" s="73">
        <f>E720/3</f>
        <v>-196.36</v>
      </c>
      <c r="AJ720" s="66"/>
      <c r="AK720" s="66"/>
      <c r="AL720" s="66"/>
      <c r="AM720" s="73">
        <f>E720/3</f>
        <v>-196.36</v>
      </c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7">
        <f t="shared" si="49"/>
        <v>0</v>
      </c>
    </row>
    <row r="721" spans="1:82" ht="15" customHeight="1">
      <c r="A721" s="39" t="s">
        <v>23</v>
      </c>
      <c r="B721" s="71">
        <v>41061</v>
      </c>
      <c r="C721" s="72" t="s">
        <v>38</v>
      </c>
      <c r="D721" s="75" t="s">
        <v>627</v>
      </c>
      <c r="E721" s="73">
        <v>-964.93</v>
      </c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73">
        <v>-445.35</v>
      </c>
      <c r="AN721" s="66"/>
      <c r="AO721" s="73">
        <v>-519.58000000000004</v>
      </c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7">
        <f t="shared" si="49"/>
        <v>0</v>
      </c>
    </row>
    <row r="722" spans="1:82" ht="15" customHeight="1">
      <c r="A722" s="39" t="s">
        <v>23</v>
      </c>
      <c r="B722" s="71">
        <v>41061</v>
      </c>
      <c r="C722" s="72" t="s">
        <v>112</v>
      </c>
      <c r="D722" s="75" t="s">
        <v>627</v>
      </c>
      <c r="E722" s="73">
        <v>-80</v>
      </c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73">
        <v>-80</v>
      </c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7">
        <f t="shared" si="49"/>
        <v>0</v>
      </c>
    </row>
    <row r="723" spans="1:82" ht="15" customHeight="1">
      <c r="A723" s="39" t="s">
        <v>23</v>
      </c>
      <c r="B723" s="71">
        <v>41061</v>
      </c>
      <c r="C723" s="72" t="s">
        <v>186</v>
      </c>
      <c r="D723" s="75" t="s">
        <v>627</v>
      </c>
      <c r="E723" s="73">
        <v>-200</v>
      </c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73">
        <v>-200</v>
      </c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66"/>
      <c r="BW723" s="66"/>
      <c r="BX723" s="66"/>
      <c r="BY723" s="66"/>
      <c r="BZ723" s="66"/>
      <c r="CA723" s="66"/>
      <c r="CB723" s="66"/>
      <c r="CC723" s="66"/>
      <c r="CD723" s="67">
        <f t="shared" si="49"/>
        <v>0</v>
      </c>
    </row>
    <row r="724" spans="1:82" ht="15" customHeight="1">
      <c r="A724" s="39" t="s">
        <v>23</v>
      </c>
      <c r="B724" s="71">
        <v>41061</v>
      </c>
      <c r="C724" s="72" t="s">
        <v>40</v>
      </c>
      <c r="D724" s="75" t="s">
        <v>627</v>
      </c>
      <c r="E724" s="73">
        <v>-80</v>
      </c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73">
        <v>-80</v>
      </c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  <c r="BP724" s="66"/>
      <c r="BQ724" s="66"/>
      <c r="BR724" s="66"/>
      <c r="BS724" s="66"/>
      <c r="BT724" s="66"/>
      <c r="BU724" s="66"/>
      <c r="BV724" s="66"/>
      <c r="BW724" s="66"/>
      <c r="BX724" s="66"/>
      <c r="BY724" s="66"/>
      <c r="BZ724" s="66"/>
      <c r="CA724" s="66"/>
      <c r="CB724" s="66"/>
      <c r="CC724" s="66"/>
      <c r="CD724" s="67">
        <f t="shared" si="49"/>
        <v>0</v>
      </c>
    </row>
    <row r="725" spans="1:82" ht="15" customHeight="1">
      <c r="A725" s="39" t="s">
        <v>23</v>
      </c>
      <c r="B725" s="71">
        <v>41061</v>
      </c>
      <c r="C725" s="72" t="s">
        <v>113</v>
      </c>
      <c r="D725" s="75" t="s">
        <v>627</v>
      </c>
      <c r="E725" s="73">
        <v>-100</v>
      </c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73">
        <v>-100</v>
      </c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66"/>
      <c r="BW725" s="66"/>
      <c r="BX725" s="66"/>
      <c r="BY725" s="66"/>
      <c r="BZ725" s="66"/>
      <c r="CA725" s="66"/>
      <c r="CB725" s="66"/>
      <c r="CC725" s="66"/>
      <c r="CD725" s="67">
        <f t="shared" si="49"/>
        <v>0</v>
      </c>
    </row>
    <row r="726" spans="1:82" ht="15" customHeight="1">
      <c r="A726" s="39" t="s">
        <v>23</v>
      </c>
      <c r="B726" s="71">
        <v>41061</v>
      </c>
      <c r="C726" s="72" t="s">
        <v>115</v>
      </c>
      <c r="D726" s="75" t="s">
        <v>627</v>
      </c>
      <c r="E726" s="73">
        <v>-80</v>
      </c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73">
        <v>-80</v>
      </c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  <c r="BP726" s="66"/>
      <c r="BQ726" s="66"/>
      <c r="BR726" s="66"/>
      <c r="BS726" s="66"/>
      <c r="BT726" s="66"/>
      <c r="BU726" s="66"/>
      <c r="BV726" s="66"/>
      <c r="BW726" s="66"/>
      <c r="BX726" s="66"/>
      <c r="BY726" s="66"/>
      <c r="BZ726" s="66"/>
      <c r="CA726" s="66"/>
      <c r="CB726" s="66"/>
      <c r="CC726" s="66"/>
      <c r="CD726" s="67">
        <f t="shared" si="49"/>
        <v>0</v>
      </c>
    </row>
    <row r="727" spans="1:82" ht="15" customHeight="1">
      <c r="A727" s="39" t="s">
        <v>23</v>
      </c>
      <c r="B727" s="71">
        <v>41061</v>
      </c>
      <c r="C727" s="72" t="s">
        <v>39</v>
      </c>
      <c r="D727" s="75" t="s">
        <v>627</v>
      </c>
      <c r="E727" s="73">
        <v>-80</v>
      </c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73">
        <v>-80</v>
      </c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66"/>
      <c r="BW727" s="66"/>
      <c r="BX727" s="66"/>
      <c r="BY727" s="66"/>
      <c r="BZ727" s="66"/>
      <c r="CA727" s="66"/>
      <c r="CB727" s="66"/>
      <c r="CC727" s="66"/>
      <c r="CD727" s="67">
        <f t="shared" si="49"/>
        <v>0</v>
      </c>
    </row>
    <row r="728" spans="1:82" ht="15" customHeight="1">
      <c r="A728" s="39" t="s">
        <v>23</v>
      </c>
      <c r="B728" s="71">
        <v>41061</v>
      </c>
      <c r="C728" s="72" t="s">
        <v>187</v>
      </c>
      <c r="D728" s="75" t="s">
        <v>627</v>
      </c>
      <c r="E728" s="73">
        <v>-160</v>
      </c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73">
        <v>-80</v>
      </c>
      <c r="AH728" s="66"/>
      <c r="AI728" s="73">
        <v>-80</v>
      </c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66"/>
      <c r="BW728" s="66"/>
      <c r="BX728" s="66"/>
      <c r="BY728" s="66"/>
      <c r="BZ728" s="66"/>
      <c r="CA728" s="66"/>
      <c r="CB728" s="66"/>
      <c r="CC728" s="66"/>
      <c r="CD728" s="67">
        <f t="shared" si="49"/>
        <v>0</v>
      </c>
    </row>
    <row r="729" spans="1:82" ht="15" customHeight="1">
      <c r="A729" s="39" t="s">
        <v>23</v>
      </c>
      <c r="B729" s="71">
        <v>41061</v>
      </c>
      <c r="C729" s="72" t="s">
        <v>666</v>
      </c>
      <c r="D729" s="90"/>
      <c r="E729" s="73">
        <v>39.96</v>
      </c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73">
        <v>3</v>
      </c>
      <c r="BO729" s="73">
        <v>0.36</v>
      </c>
      <c r="BP729" s="73">
        <v>0.6</v>
      </c>
      <c r="BQ729" s="66"/>
      <c r="BR729" s="66"/>
      <c r="BS729" s="66"/>
      <c r="BT729" s="66"/>
      <c r="BU729" s="66"/>
      <c r="BV729" s="66"/>
      <c r="BW729" s="66"/>
      <c r="BX729" s="73">
        <v>36</v>
      </c>
      <c r="BY729" s="66"/>
      <c r="BZ729" s="66"/>
      <c r="CA729" s="73">
        <v>39.96</v>
      </c>
      <c r="CB729" s="66"/>
      <c r="CC729" s="66"/>
      <c r="CD729" s="67">
        <f t="shared" si="49"/>
        <v>0</v>
      </c>
    </row>
    <row r="730" spans="1:82" ht="15" customHeight="1">
      <c r="A730" s="39" t="s">
        <v>23</v>
      </c>
      <c r="B730" s="71">
        <v>41061</v>
      </c>
      <c r="C730" s="72" t="s">
        <v>667</v>
      </c>
      <c r="D730" s="90"/>
      <c r="E730" s="73">
        <v>21.96</v>
      </c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73">
        <v>3</v>
      </c>
      <c r="BO730" s="73">
        <v>0.36</v>
      </c>
      <c r="BP730" s="73">
        <v>0.6</v>
      </c>
      <c r="BQ730" s="66"/>
      <c r="BR730" s="66"/>
      <c r="BS730" s="66"/>
      <c r="BT730" s="66"/>
      <c r="BU730" s="66"/>
      <c r="BV730" s="66"/>
      <c r="BW730" s="66"/>
      <c r="BX730" s="73">
        <v>18</v>
      </c>
      <c r="BY730" s="66"/>
      <c r="BZ730" s="66"/>
      <c r="CA730" s="73">
        <v>21.96</v>
      </c>
      <c r="CB730" s="66"/>
      <c r="CC730" s="66"/>
      <c r="CD730" s="67">
        <f t="shared" si="49"/>
        <v>0</v>
      </c>
    </row>
    <row r="731" spans="1:82" ht="15" customHeight="1">
      <c r="A731" s="43" t="s">
        <v>22</v>
      </c>
      <c r="B731" s="71">
        <v>41063</v>
      </c>
      <c r="C731" s="72" t="s">
        <v>49</v>
      </c>
      <c r="D731" s="90"/>
      <c r="E731" s="80">
        <v>-100</v>
      </c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  <c r="BW731" s="66"/>
      <c r="BX731" s="66"/>
      <c r="BY731" s="66"/>
      <c r="BZ731" s="66"/>
      <c r="CA731" s="66"/>
      <c r="CB731" s="80">
        <v>-100</v>
      </c>
      <c r="CC731" s="66"/>
      <c r="CD731" s="67">
        <f t="shared" si="49"/>
        <v>-100</v>
      </c>
    </row>
    <row r="732" spans="1:82" ht="15" customHeight="1">
      <c r="A732" s="84" t="s">
        <v>267</v>
      </c>
      <c r="B732" s="71">
        <v>41063</v>
      </c>
      <c r="C732" s="72" t="s">
        <v>413</v>
      </c>
      <c r="D732" s="90"/>
      <c r="E732" s="80">
        <v>4</v>
      </c>
      <c r="F732" s="66"/>
      <c r="G732" s="66"/>
      <c r="H732" s="66"/>
      <c r="I732" s="66"/>
      <c r="J732" s="66"/>
      <c r="K732" s="66"/>
      <c r="L732" s="66"/>
      <c r="M732" s="66"/>
      <c r="N732" s="66"/>
      <c r="O732" s="80">
        <v>4</v>
      </c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66"/>
      <c r="BW732" s="66"/>
      <c r="BX732" s="66"/>
      <c r="BY732" s="66"/>
      <c r="BZ732" s="66"/>
      <c r="CA732" s="66"/>
      <c r="CB732" s="66"/>
      <c r="CC732" s="80">
        <v>4</v>
      </c>
      <c r="CD732" s="67">
        <f t="shared" si="49"/>
        <v>0</v>
      </c>
    </row>
    <row r="733" spans="1:82" ht="15" customHeight="1">
      <c r="A733" s="84" t="s">
        <v>267</v>
      </c>
      <c r="B733" s="71">
        <v>41063</v>
      </c>
      <c r="C733" s="72" t="s">
        <v>49</v>
      </c>
      <c r="D733" s="90"/>
      <c r="E733" s="73">
        <v>-200</v>
      </c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  <c r="CA733" s="66"/>
      <c r="CB733" s="66"/>
      <c r="CC733" s="80">
        <v>-200</v>
      </c>
      <c r="CD733" s="67">
        <f t="shared" si="49"/>
        <v>-200</v>
      </c>
    </row>
    <row r="734" spans="1:82" ht="15" customHeight="1">
      <c r="A734" s="39" t="s">
        <v>23</v>
      </c>
      <c r="B734" s="71">
        <v>41085</v>
      </c>
      <c r="C734" s="72" t="s">
        <v>422</v>
      </c>
      <c r="D734" s="90"/>
      <c r="E734" s="73">
        <v>100</v>
      </c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  <c r="CA734" s="80">
        <v>100</v>
      </c>
      <c r="CB734" s="66"/>
      <c r="CC734" s="66"/>
      <c r="CD734" s="67">
        <f t="shared" si="49"/>
        <v>100</v>
      </c>
    </row>
    <row r="735" spans="1:82" ht="15" customHeight="1">
      <c r="A735" s="39" t="s">
        <v>23</v>
      </c>
      <c r="B735" s="71">
        <v>41085</v>
      </c>
      <c r="C735" s="72" t="s">
        <v>658</v>
      </c>
      <c r="D735" s="90"/>
      <c r="E735" s="73">
        <v>200</v>
      </c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  <c r="BW735" s="66"/>
      <c r="BX735" s="66"/>
      <c r="BY735" s="66"/>
      <c r="BZ735" s="66"/>
      <c r="CA735" s="80">
        <v>200</v>
      </c>
      <c r="CB735" s="66"/>
      <c r="CC735" s="66"/>
      <c r="CD735" s="67">
        <f t="shared" si="49"/>
        <v>200</v>
      </c>
    </row>
    <row r="736" spans="1:82" ht="15" customHeight="1" thickBot="1">
      <c r="A736" s="39" t="s">
        <v>23</v>
      </c>
      <c r="B736" s="71">
        <v>41090</v>
      </c>
      <c r="C736" s="72" t="s">
        <v>13</v>
      </c>
      <c r="D736" s="75" t="s">
        <v>628</v>
      </c>
      <c r="E736" s="73">
        <v>-1002.91</v>
      </c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73">
        <v>-378.05</v>
      </c>
      <c r="AI736" s="66"/>
      <c r="AJ736" s="73">
        <v>-116.52</v>
      </c>
      <c r="AK736" s="66"/>
      <c r="AL736" s="66"/>
      <c r="AM736" s="66"/>
      <c r="AN736" s="73">
        <v>-279.2</v>
      </c>
      <c r="AO736" s="66"/>
      <c r="AP736" s="73">
        <v>-229.14</v>
      </c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  <c r="BW736" s="66"/>
      <c r="BX736" s="66"/>
      <c r="BY736" s="66"/>
      <c r="BZ736" s="66"/>
      <c r="CA736" s="66"/>
      <c r="CB736" s="66"/>
      <c r="CC736" s="66"/>
      <c r="CD736" s="67">
        <f t="shared" si="49"/>
        <v>0</v>
      </c>
    </row>
    <row r="737" spans="1:82" ht="15" customHeight="1" thickTop="1" thickBot="1">
      <c r="A737" s="10"/>
      <c r="B737" s="41"/>
      <c r="C737" s="42" t="s">
        <v>242</v>
      </c>
      <c r="D737" s="76"/>
      <c r="E737" s="97">
        <f t="shared" ref="E737:AJ737" si="50">SUM(E668:E736)</f>
        <v>-724.9200000000003</v>
      </c>
      <c r="F737" s="64">
        <f t="shared" si="50"/>
        <v>0</v>
      </c>
      <c r="G737" s="64">
        <f t="shared" si="50"/>
        <v>0</v>
      </c>
      <c r="H737" s="64">
        <f t="shared" si="50"/>
        <v>0</v>
      </c>
      <c r="I737" s="64">
        <f t="shared" si="50"/>
        <v>0</v>
      </c>
      <c r="J737" s="64">
        <f t="shared" si="50"/>
        <v>0</v>
      </c>
      <c r="K737" s="64">
        <f t="shared" si="50"/>
        <v>0</v>
      </c>
      <c r="L737" s="64">
        <f t="shared" si="50"/>
        <v>1764</v>
      </c>
      <c r="M737" s="64">
        <f t="shared" si="50"/>
        <v>0</v>
      </c>
      <c r="N737" s="64">
        <f t="shared" si="50"/>
        <v>198</v>
      </c>
      <c r="O737" s="64">
        <f t="shared" si="50"/>
        <v>1002</v>
      </c>
      <c r="P737" s="64">
        <f t="shared" si="50"/>
        <v>487</v>
      </c>
      <c r="Q737" s="64">
        <f t="shared" si="50"/>
        <v>0</v>
      </c>
      <c r="R737" s="64">
        <f t="shared" si="50"/>
        <v>0</v>
      </c>
      <c r="S737" s="64">
        <f t="shared" si="50"/>
        <v>0</v>
      </c>
      <c r="T737" s="64">
        <f t="shared" si="50"/>
        <v>0</v>
      </c>
      <c r="U737" s="64">
        <f t="shared" si="50"/>
        <v>0</v>
      </c>
      <c r="V737" s="64">
        <f t="shared" si="50"/>
        <v>0</v>
      </c>
      <c r="W737" s="64">
        <f t="shared" si="50"/>
        <v>0</v>
      </c>
      <c r="X737" s="64">
        <f t="shared" si="50"/>
        <v>0</v>
      </c>
      <c r="Y737" s="64">
        <f t="shared" si="50"/>
        <v>0</v>
      </c>
      <c r="Z737" s="64">
        <f t="shared" si="50"/>
        <v>0</v>
      </c>
      <c r="AA737" s="64">
        <f t="shared" si="50"/>
        <v>0</v>
      </c>
      <c r="AB737" s="64">
        <f t="shared" si="50"/>
        <v>56.5</v>
      </c>
      <c r="AC737" s="64">
        <f t="shared" si="50"/>
        <v>0</v>
      </c>
      <c r="AD737" s="64">
        <f t="shared" si="50"/>
        <v>0</v>
      </c>
      <c r="AE737" s="64">
        <f t="shared" si="50"/>
        <v>0</v>
      </c>
      <c r="AF737" s="64">
        <f t="shared" si="50"/>
        <v>0</v>
      </c>
      <c r="AG737" s="64">
        <f t="shared" si="50"/>
        <v>-896.36</v>
      </c>
      <c r="AH737" s="64">
        <f t="shared" si="50"/>
        <v>-378.05</v>
      </c>
      <c r="AI737" s="64">
        <f t="shared" si="50"/>
        <v>-276.36</v>
      </c>
      <c r="AJ737" s="64">
        <f t="shared" si="50"/>
        <v>-116.52</v>
      </c>
      <c r="AK737" s="64">
        <f t="shared" ref="AK737:BQ737" si="51">SUM(AK668:AK736)</f>
        <v>0</v>
      </c>
      <c r="AL737" s="64">
        <f t="shared" si="51"/>
        <v>0</v>
      </c>
      <c r="AM737" s="64">
        <f t="shared" si="51"/>
        <v>-652.96</v>
      </c>
      <c r="AN737" s="64">
        <f t="shared" si="51"/>
        <v>-279.2</v>
      </c>
      <c r="AO737" s="64">
        <f t="shared" si="51"/>
        <v>-519.58000000000004</v>
      </c>
      <c r="AP737" s="64">
        <f t="shared" si="51"/>
        <v>-229.14</v>
      </c>
      <c r="AQ737" s="64">
        <f t="shared" si="51"/>
        <v>0</v>
      </c>
      <c r="AR737" s="64">
        <f t="shared" si="51"/>
        <v>0</v>
      </c>
      <c r="AS737" s="64">
        <f t="shared" si="51"/>
        <v>0</v>
      </c>
      <c r="AT737" s="64">
        <f t="shared" si="51"/>
        <v>0</v>
      </c>
      <c r="AU737" s="64">
        <f t="shared" si="51"/>
        <v>0</v>
      </c>
      <c r="AV737" s="64">
        <f t="shared" si="51"/>
        <v>0</v>
      </c>
      <c r="AW737" s="64">
        <f t="shared" si="51"/>
        <v>0</v>
      </c>
      <c r="AX737" s="64">
        <f t="shared" si="51"/>
        <v>0</v>
      </c>
      <c r="AY737" s="64">
        <f t="shared" si="51"/>
        <v>0</v>
      </c>
      <c r="AZ737" s="64">
        <f t="shared" si="51"/>
        <v>0</v>
      </c>
      <c r="BA737" s="64">
        <f t="shared" si="51"/>
        <v>0</v>
      </c>
      <c r="BB737" s="64">
        <f t="shared" si="51"/>
        <v>0</v>
      </c>
      <c r="BC737" s="64">
        <f t="shared" si="51"/>
        <v>-360.84</v>
      </c>
      <c r="BD737" s="64">
        <f t="shared" si="51"/>
        <v>0</v>
      </c>
      <c r="BE737" s="64">
        <f t="shared" si="51"/>
        <v>0</v>
      </c>
      <c r="BF737" s="64">
        <f t="shared" si="51"/>
        <v>0</v>
      </c>
      <c r="BG737" s="64">
        <f t="shared" si="51"/>
        <v>0</v>
      </c>
      <c r="BH737" s="64">
        <f t="shared" si="51"/>
        <v>0</v>
      </c>
      <c r="BI737" s="64">
        <f t="shared" si="51"/>
        <v>-153.4</v>
      </c>
      <c r="BJ737" s="64">
        <f t="shared" si="51"/>
        <v>0</v>
      </c>
      <c r="BK737" s="64">
        <f t="shared" si="51"/>
        <v>0</v>
      </c>
      <c r="BL737" s="64"/>
      <c r="BM737" s="64">
        <f t="shared" si="51"/>
        <v>-1.08</v>
      </c>
      <c r="BN737" s="64">
        <f t="shared" si="51"/>
        <v>-28.75</v>
      </c>
      <c r="BO737" s="64">
        <f t="shared" si="51"/>
        <v>-0.72000000000000008</v>
      </c>
      <c r="BP737" s="64">
        <f t="shared" si="51"/>
        <v>-5.3100000000000005</v>
      </c>
      <c r="BQ737" s="64">
        <f t="shared" si="51"/>
        <v>0</v>
      </c>
      <c r="BR737" s="64">
        <f t="shared" ref="BR737:BX737" si="52">SUM(BR668:BR736)</f>
        <v>0</v>
      </c>
      <c r="BS737" s="64">
        <f t="shared" si="52"/>
        <v>-10.51</v>
      </c>
      <c r="BT737" s="64">
        <f t="shared" si="52"/>
        <v>-162.84</v>
      </c>
      <c r="BU737" s="64">
        <f t="shared" si="52"/>
        <v>-160.80000000000001</v>
      </c>
      <c r="BV737" s="64">
        <f t="shared" si="52"/>
        <v>0</v>
      </c>
      <c r="BW737" s="64">
        <f t="shared" si="52"/>
        <v>0</v>
      </c>
      <c r="BX737" s="64">
        <f t="shared" si="52"/>
        <v>0</v>
      </c>
      <c r="BY737" s="65">
        <f>SUM(F737:AF737)</f>
        <v>3507.5</v>
      </c>
      <c r="BZ737" s="65">
        <f>SUM(AG737:BW737)</f>
        <v>-4232.42</v>
      </c>
      <c r="CA737" s="64">
        <f>SUM(CA668:CA736)</f>
        <v>490.76</v>
      </c>
      <c r="CB737" s="64">
        <f>SUM(CB668:CB736)</f>
        <v>-19.75</v>
      </c>
      <c r="CC737" s="64">
        <f>SUM(CC668:CC736)</f>
        <v>24</v>
      </c>
      <c r="CD737" s="67"/>
    </row>
    <row r="738" spans="1:82" ht="15" customHeight="1" thickTop="1">
      <c r="A738" s="39" t="s">
        <v>23</v>
      </c>
      <c r="B738" s="71">
        <v>41061</v>
      </c>
      <c r="C738" s="72" t="s">
        <v>508</v>
      </c>
      <c r="D738" s="90" t="s">
        <v>450</v>
      </c>
      <c r="E738" s="73">
        <v>39.96</v>
      </c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73">
        <v>3</v>
      </c>
      <c r="BO738" s="73">
        <v>0.36</v>
      </c>
      <c r="BP738" s="73">
        <v>0.6</v>
      </c>
      <c r="BQ738" s="66"/>
      <c r="BR738" s="66"/>
      <c r="BS738" s="66"/>
      <c r="BT738" s="66"/>
      <c r="BU738" s="66"/>
      <c r="BV738" s="66"/>
      <c r="BW738" s="66"/>
      <c r="BX738" s="73">
        <v>36</v>
      </c>
      <c r="BY738" s="66"/>
      <c r="BZ738" s="66"/>
      <c r="CA738" s="73">
        <v>39.96</v>
      </c>
      <c r="CB738" s="66"/>
      <c r="CC738" s="66"/>
      <c r="CD738" s="67">
        <f t="shared" ref="CD738:CD769" si="53">E738-SUM(F738:BX738)</f>
        <v>0</v>
      </c>
    </row>
    <row r="739" spans="1:82" ht="15" customHeight="1">
      <c r="A739" s="39" t="s">
        <v>23</v>
      </c>
      <c r="B739" s="71">
        <v>41061</v>
      </c>
      <c r="C739" s="72" t="s">
        <v>668</v>
      </c>
      <c r="D739" s="90"/>
      <c r="E739" s="73">
        <v>21.96</v>
      </c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73">
        <v>3</v>
      </c>
      <c r="BO739" s="73">
        <v>0.36</v>
      </c>
      <c r="BP739" s="73">
        <v>0.6</v>
      </c>
      <c r="BQ739" s="66"/>
      <c r="BR739" s="66"/>
      <c r="BS739" s="66"/>
      <c r="BT739" s="66"/>
      <c r="BU739" s="66"/>
      <c r="BV739" s="66"/>
      <c r="BW739" s="66"/>
      <c r="BX739" s="73">
        <v>18</v>
      </c>
      <c r="BY739" s="66"/>
      <c r="BZ739" s="66"/>
      <c r="CA739" s="73">
        <v>21.96</v>
      </c>
      <c r="CB739" s="66"/>
      <c r="CC739" s="66"/>
      <c r="CD739" s="67">
        <f t="shared" si="53"/>
        <v>0</v>
      </c>
    </row>
    <row r="740" spans="1:82" ht="15" customHeight="1">
      <c r="A740" s="39" t="s">
        <v>23</v>
      </c>
      <c r="B740" s="71">
        <v>41065</v>
      </c>
      <c r="C740" s="72" t="s">
        <v>674</v>
      </c>
      <c r="D740" s="90" t="s">
        <v>450</v>
      </c>
      <c r="E740" s="73">
        <v>66.16</v>
      </c>
      <c r="F740" s="66"/>
      <c r="G740" s="66"/>
      <c r="H740" s="66"/>
      <c r="I740" s="66"/>
      <c r="J740" s="66"/>
      <c r="K740" s="66"/>
      <c r="L740" s="73">
        <v>26.4</v>
      </c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73">
        <v>3</v>
      </c>
      <c r="BO740" s="98">
        <v>0.16</v>
      </c>
      <c r="BP740" s="73">
        <v>0.6</v>
      </c>
      <c r="BQ740" s="66"/>
      <c r="BR740" s="66"/>
      <c r="BS740" s="66"/>
      <c r="BT740" s="66"/>
      <c r="BU740" s="66"/>
      <c r="BV740" s="66"/>
      <c r="BW740" s="66"/>
      <c r="BX740" s="73">
        <v>36</v>
      </c>
      <c r="BY740" s="66"/>
      <c r="BZ740" s="66"/>
      <c r="CA740" s="73">
        <v>66.16</v>
      </c>
      <c r="CB740" s="66"/>
      <c r="CC740" s="66"/>
      <c r="CD740" s="67">
        <f t="shared" si="53"/>
        <v>0</v>
      </c>
    </row>
    <row r="741" spans="1:82" ht="15" customHeight="1">
      <c r="A741" s="39" t="s">
        <v>23</v>
      </c>
      <c r="B741" s="71">
        <v>41066</v>
      </c>
      <c r="C741" s="72" t="s">
        <v>754</v>
      </c>
      <c r="D741" s="90"/>
      <c r="E741" s="73">
        <v>2238.1</v>
      </c>
      <c r="F741" s="66"/>
      <c r="G741" s="66"/>
      <c r="H741" s="66"/>
      <c r="I741" s="66"/>
      <c r="J741" s="66"/>
      <c r="K741" s="66"/>
      <c r="L741" s="73">
        <v>1227.5999999999999</v>
      </c>
      <c r="M741" s="66"/>
      <c r="N741" s="73">
        <v>92.4</v>
      </c>
      <c r="O741" s="73">
        <v>624.1</v>
      </c>
      <c r="P741" s="73">
        <v>294</v>
      </c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66"/>
      <c r="BW741" s="66"/>
      <c r="BX741" s="66"/>
      <c r="BY741" s="66"/>
      <c r="BZ741" s="66"/>
      <c r="CA741" s="66"/>
      <c r="CB741" s="66"/>
      <c r="CC741" s="66"/>
      <c r="CD741" s="67">
        <f t="shared" si="53"/>
        <v>0</v>
      </c>
    </row>
    <row r="742" spans="1:82" ht="15" customHeight="1">
      <c r="A742" s="39" t="s">
        <v>23</v>
      </c>
      <c r="B742" s="71">
        <v>41066</v>
      </c>
      <c r="C742" s="72" t="s">
        <v>17</v>
      </c>
      <c r="D742" s="90" t="s">
        <v>421</v>
      </c>
      <c r="E742" s="73">
        <v>-21.5</v>
      </c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73">
        <v>-21.5</v>
      </c>
      <c r="BO742" s="66"/>
      <c r="BP742" s="66"/>
      <c r="BQ742" s="66"/>
      <c r="BR742" s="66"/>
      <c r="BS742" s="66"/>
      <c r="BT742" s="66"/>
      <c r="BU742" s="66"/>
      <c r="BV742" s="66"/>
      <c r="BW742" s="66"/>
      <c r="BX742" s="66"/>
      <c r="BY742" s="66"/>
      <c r="BZ742" s="66"/>
      <c r="CA742" s="66"/>
      <c r="CB742" s="66"/>
      <c r="CC742" s="66"/>
      <c r="CD742" s="67">
        <f t="shared" si="53"/>
        <v>0</v>
      </c>
    </row>
    <row r="743" spans="1:82" ht="15" customHeight="1">
      <c r="A743" s="39" t="s">
        <v>23</v>
      </c>
      <c r="B743" s="71">
        <v>41066</v>
      </c>
      <c r="C743" s="72" t="s">
        <v>21</v>
      </c>
      <c r="D743" s="90" t="s">
        <v>421</v>
      </c>
      <c r="E743" s="73">
        <v>-3.87</v>
      </c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  <c r="BP743" s="73">
        <v>-3.87</v>
      </c>
      <c r="BQ743" s="66"/>
      <c r="BR743" s="66"/>
      <c r="BS743" s="66"/>
      <c r="BT743" s="66"/>
      <c r="BU743" s="66"/>
      <c r="BV743" s="66"/>
      <c r="BW743" s="66"/>
      <c r="BX743" s="66"/>
      <c r="BY743" s="66"/>
      <c r="BZ743" s="66"/>
      <c r="CA743" s="66"/>
      <c r="CB743" s="66"/>
      <c r="CC743" s="66"/>
      <c r="CD743" s="67">
        <f t="shared" si="53"/>
        <v>0</v>
      </c>
    </row>
    <row r="744" spans="1:82" ht="15" customHeight="1">
      <c r="A744" s="39" t="s">
        <v>23</v>
      </c>
      <c r="B744" s="71">
        <v>41067</v>
      </c>
      <c r="C744" s="72" t="s">
        <v>769</v>
      </c>
      <c r="D744" s="90" t="s">
        <v>449</v>
      </c>
      <c r="E744" s="73">
        <v>-14.7</v>
      </c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66"/>
      <c r="BW744" s="66"/>
      <c r="BX744" s="73">
        <v>-14.7</v>
      </c>
      <c r="BY744" s="66"/>
      <c r="BZ744" s="66"/>
      <c r="CA744" s="66"/>
      <c r="CB744" s="66"/>
      <c r="CC744" s="66"/>
      <c r="CD744" s="67">
        <f t="shared" si="53"/>
        <v>0</v>
      </c>
    </row>
    <row r="745" spans="1:82" ht="15" customHeight="1">
      <c r="A745" s="39" t="s">
        <v>23</v>
      </c>
      <c r="B745" s="71">
        <v>41067</v>
      </c>
      <c r="C745" s="72" t="s">
        <v>18</v>
      </c>
      <c r="D745" s="90" t="s">
        <v>450</v>
      </c>
      <c r="E745" s="73">
        <v>-3</v>
      </c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73">
        <v>-3</v>
      </c>
      <c r="BO745" s="66"/>
      <c r="BP745" s="66"/>
      <c r="BQ745" s="66"/>
      <c r="BR745" s="66"/>
      <c r="BS745" s="66"/>
      <c r="BT745" s="66"/>
      <c r="BU745" s="66"/>
      <c r="BV745" s="66"/>
      <c r="BW745" s="66"/>
      <c r="BX745" s="66"/>
      <c r="BY745" s="66"/>
      <c r="BZ745" s="66"/>
      <c r="CA745" s="66"/>
      <c r="CB745" s="66"/>
      <c r="CC745" s="66"/>
      <c r="CD745" s="67">
        <f t="shared" si="53"/>
        <v>0</v>
      </c>
    </row>
    <row r="746" spans="1:82" ht="15" customHeight="1">
      <c r="A746" s="39" t="s">
        <v>23</v>
      </c>
      <c r="B746" s="71">
        <v>41067</v>
      </c>
      <c r="C746" s="72" t="s">
        <v>451</v>
      </c>
      <c r="D746" s="90" t="s">
        <v>450</v>
      </c>
      <c r="E746" s="73">
        <v>-0.6</v>
      </c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  <c r="BP746" s="73">
        <v>-0.6</v>
      </c>
      <c r="BQ746" s="66"/>
      <c r="BR746" s="66"/>
      <c r="BS746" s="66"/>
      <c r="BT746" s="66"/>
      <c r="BU746" s="66"/>
      <c r="BV746" s="66"/>
      <c r="BW746" s="66"/>
      <c r="BX746" s="66"/>
      <c r="BY746" s="66"/>
      <c r="BZ746" s="66"/>
      <c r="CA746" s="66"/>
      <c r="CB746" s="66"/>
      <c r="CC746" s="66"/>
      <c r="CD746" s="67">
        <f t="shared" si="53"/>
        <v>0</v>
      </c>
    </row>
    <row r="747" spans="1:82" ht="15" customHeight="1">
      <c r="A747" s="39" t="s">
        <v>23</v>
      </c>
      <c r="B747" s="71">
        <v>41067</v>
      </c>
      <c r="C747" s="72" t="s">
        <v>1</v>
      </c>
      <c r="D747" s="90" t="s">
        <v>450</v>
      </c>
      <c r="E747" s="73">
        <v>-0.36</v>
      </c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73">
        <v>-0.36</v>
      </c>
      <c r="BQ747" s="66"/>
      <c r="BR747" s="66"/>
      <c r="BS747" s="66"/>
      <c r="BT747" s="66"/>
      <c r="BU747" s="66"/>
      <c r="BV747" s="66"/>
      <c r="BW747" s="66"/>
      <c r="BX747" s="66"/>
      <c r="BY747" s="66"/>
      <c r="BZ747" s="66"/>
      <c r="CA747" s="66"/>
      <c r="CB747" s="66"/>
      <c r="CC747" s="66"/>
      <c r="CD747" s="67">
        <f t="shared" si="53"/>
        <v>0</v>
      </c>
    </row>
    <row r="748" spans="1:82" ht="15" customHeight="1">
      <c r="A748" s="39" t="s">
        <v>23</v>
      </c>
      <c r="B748" s="71">
        <v>41068</v>
      </c>
      <c r="C748" s="72" t="s">
        <v>10</v>
      </c>
      <c r="D748" s="75" t="s">
        <v>629</v>
      </c>
      <c r="E748" s="73">
        <v>-162.84</v>
      </c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73">
        <v>-162.84</v>
      </c>
      <c r="BU748" s="66"/>
      <c r="BV748" s="66"/>
      <c r="BW748" s="66"/>
      <c r="BX748" s="66"/>
      <c r="BY748" s="66"/>
      <c r="BZ748" s="66"/>
      <c r="CA748" s="66"/>
      <c r="CB748" s="66"/>
      <c r="CC748" s="66"/>
      <c r="CD748" s="67">
        <f t="shared" si="53"/>
        <v>0</v>
      </c>
    </row>
    <row r="749" spans="1:82" ht="15" customHeight="1">
      <c r="A749" s="39" t="s">
        <v>23</v>
      </c>
      <c r="B749" s="71">
        <v>41072</v>
      </c>
      <c r="C749" s="72" t="s">
        <v>769</v>
      </c>
      <c r="D749" s="90" t="s">
        <v>449</v>
      </c>
      <c r="E749" s="73">
        <v>-110.1</v>
      </c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  <c r="BW749" s="66"/>
      <c r="BX749" s="73">
        <v>-110.1</v>
      </c>
      <c r="BY749" s="66"/>
      <c r="BZ749" s="66"/>
      <c r="CA749" s="66"/>
      <c r="CB749" s="66"/>
      <c r="CC749" s="66"/>
      <c r="CD749" s="67">
        <f t="shared" si="53"/>
        <v>0</v>
      </c>
    </row>
    <row r="750" spans="1:82" ht="15" customHeight="1">
      <c r="A750" s="39" t="s">
        <v>23</v>
      </c>
      <c r="B750" s="71">
        <v>41072</v>
      </c>
      <c r="C750" s="72" t="s">
        <v>18</v>
      </c>
      <c r="D750" s="90" t="s">
        <v>450</v>
      </c>
      <c r="E750" s="73">
        <v>-15</v>
      </c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73">
        <v>-15</v>
      </c>
      <c r="BO750" s="66"/>
      <c r="BP750" s="66"/>
      <c r="BQ750" s="66"/>
      <c r="BR750" s="66"/>
      <c r="BS750" s="66"/>
      <c r="BT750" s="66"/>
      <c r="BU750" s="66"/>
      <c r="BV750" s="66"/>
      <c r="BW750" s="66"/>
      <c r="BX750" s="66"/>
      <c r="BY750" s="66"/>
      <c r="BZ750" s="66"/>
      <c r="CA750" s="66"/>
      <c r="CB750" s="66"/>
      <c r="CC750" s="66"/>
      <c r="CD750" s="67">
        <f t="shared" si="53"/>
        <v>0</v>
      </c>
    </row>
    <row r="751" spans="1:82" ht="15" customHeight="1">
      <c r="A751" s="39" t="s">
        <v>23</v>
      </c>
      <c r="B751" s="71">
        <v>41072</v>
      </c>
      <c r="C751" s="72" t="s">
        <v>451</v>
      </c>
      <c r="D751" s="90" t="s">
        <v>450</v>
      </c>
      <c r="E751" s="73">
        <v>-3.02</v>
      </c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73">
        <v>-3.02</v>
      </c>
      <c r="BQ751" s="66"/>
      <c r="BR751" s="66"/>
      <c r="BS751" s="66"/>
      <c r="BT751" s="66"/>
      <c r="BU751" s="66"/>
      <c r="BV751" s="66"/>
      <c r="BW751" s="66"/>
      <c r="BX751" s="66"/>
      <c r="BY751" s="66"/>
      <c r="BZ751" s="66"/>
      <c r="CA751" s="66"/>
      <c r="CB751" s="66"/>
      <c r="CC751" s="66"/>
      <c r="CD751" s="67">
        <f t="shared" si="53"/>
        <v>0</v>
      </c>
    </row>
    <row r="752" spans="1:82" ht="15" customHeight="1">
      <c r="A752" s="39" t="s">
        <v>23</v>
      </c>
      <c r="B752" s="71">
        <v>41072</v>
      </c>
      <c r="C752" s="72" t="s">
        <v>1</v>
      </c>
      <c r="D752" s="90" t="s">
        <v>450</v>
      </c>
      <c r="E752" s="73">
        <v>-1.8</v>
      </c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73">
        <v>-1.8</v>
      </c>
      <c r="BP752" s="66"/>
      <c r="BQ752" s="66"/>
      <c r="BR752" s="66"/>
      <c r="BS752" s="66"/>
      <c r="BT752" s="66"/>
      <c r="BU752" s="66"/>
      <c r="BV752" s="66"/>
      <c r="BW752" s="66"/>
      <c r="BX752" s="66"/>
      <c r="BY752" s="66"/>
      <c r="BZ752" s="66"/>
      <c r="CA752" s="66"/>
      <c r="CB752" s="66"/>
      <c r="CC752" s="66"/>
      <c r="CD752" s="67">
        <f t="shared" si="53"/>
        <v>0</v>
      </c>
    </row>
    <row r="753" spans="1:82" ht="15" customHeight="1">
      <c r="A753" s="39" t="s">
        <v>23</v>
      </c>
      <c r="B753" s="71">
        <v>41072</v>
      </c>
      <c r="C753" s="72" t="s">
        <v>669</v>
      </c>
      <c r="D753" s="90"/>
      <c r="E753" s="73">
        <v>53.16</v>
      </c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73">
        <v>3</v>
      </c>
      <c r="BO753" s="73">
        <v>0.36</v>
      </c>
      <c r="BP753" s="73">
        <v>0.6</v>
      </c>
      <c r="BQ753" s="66"/>
      <c r="BR753" s="66"/>
      <c r="BS753" s="66"/>
      <c r="BT753" s="66"/>
      <c r="BU753" s="66"/>
      <c r="BV753" s="66"/>
      <c r="BW753" s="66"/>
      <c r="BX753" s="73">
        <v>49.2</v>
      </c>
      <c r="BY753" s="66"/>
      <c r="BZ753" s="66"/>
      <c r="CA753" s="73">
        <v>53.16</v>
      </c>
      <c r="CB753" s="66"/>
      <c r="CC753" s="66"/>
      <c r="CD753" s="67">
        <f t="shared" si="53"/>
        <v>0</v>
      </c>
    </row>
    <row r="754" spans="1:82" ht="15" customHeight="1">
      <c r="A754" s="84" t="s">
        <v>267</v>
      </c>
      <c r="B754" s="71">
        <v>41072</v>
      </c>
      <c r="C754" s="72" t="s">
        <v>414</v>
      </c>
      <c r="D754" s="90"/>
      <c r="E754" s="73">
        <v>-30</v>
      </c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  <c r="BP754" s="66"/>
      <c r="BQ754" s="66"/>
      <c r="BR754" s="66"/>
      <c r="BS754" s="66"/>
      <c r="BT754" s="66"/>
      <c r="BU754" s="66"/>
      <c r="BV754" s="66"/>
      <c r="BW754" s="66"/>
      <c r="BX754" s="66"/>
      <c r="BY754" s="66"/>
      <c r="BZ754" s="66"/>
      <c r="CA754" s="66"/>
      <c r="CB754" s="66"/>
      <c r="CC754" s="73">
        <v>-30</v>
      </c>
      <c r="CD754" s="67">
        <f t="shared" si="53"/>
        <v>-30</v>
      </c>
    </row>
    <row r="755" spans="1:82" ht="15" customHeight="1">
      <c r="A755" s="84" t="s">
        <v>267</v>
      </c>
      <c r="B755" s="71">
        <v>41108</v>
      </c>
      <c r="C755" s="72" t="s">
        <v>420</v>
      </c>
      <c r="D755" s="90"/>
      <c r="E755" s="73">
        <v>30</v>
      </c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  <c r="BW755" s="66"/>
      <c r="BX755" s="66"/>
      <c r="BY755" s="66"/>
      <c r="BZ755" s="66"/>
      <c r="CA755" s="66"/>
      <c r="CB755" s="66"/>
      <c r="CC755" s="73">
        <v>30</v>
      </c>
      <c r="CD755" s="67">
        <f t="shared" si="53"/>
        <v>30</v>
      </c>
    </row>
    <row r="756" spans="1:82" ht="15" customHeight="1">
      <c r="A756" s="39" t="s">
        <v>23</v>
      </c>
      <c r="B756" s="71">
        <v>41073</v>
      </c>
      <c r="C756" s="72" t="s">
        <v>223</v>
      </c>
      <c r="D756" s="75" t="s">
        <v>630</v>
      </c>
      <c r="E756" s="73">
        <v>-18.72</v>
      </c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  <c r="BO756" s="66"/>
      <c r="BP756" s="66"/>
      <c r="BQ756" s="66"/>
      <c r="BR756" s="66"/>
      <c r="BS756" s="73">
        <v>-18.72</v>
      </c>
      <c r="BT756" s="66"/>
      <c r="BU756" s="66"/>
      <c r="BV756" s="66"/>
      <c r="BW756" s="66"/>
      <c r="BX756" s="66"/>
      <c r="BY756" s="66"/>
      <c r="BZ756" s="66"/>
      <c r="CA756" s="66"/>
      <c r="CB756" s="66"/>
      <c r="CC756" s="66"/>
      <c r="CD756" s="67">
        <f t="shared" si="53"/>
        <v>0</v>
      </c>
    </row>
    <row r="757" spans="1:82" ht="15" customHeight="1">
      <c r="A757" s="39" t="s">
        <v>23</v>
      </c>
      <c r="B757" s="71">
        <v>41074</v>
      </c>
      <c r="C757" s="72" t="s">
        <v>766</v>
      </c>
      <c r="D757" s="90" t="s">
        <v>450</v>
      </c>
      <c r="E757" s="73">
        <v>18.66</v>
      </c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73">
        <v>3</v>
      </c>
      <c r="BO757" s="73">
        <v>0.36</v>
      </c>
      <c r="BP757" s="73">
        <v>0.6</v>
      </c>
      <c r="BQ757" s="66"/>
      <c r="BR757" s="66"/>
      <c r="BS757" s="66"/>
      <c r="BT757" s="66"/>
      <c r="BU757" s="66"/>
      <c r="BV757" s="66"/>
      <c r="BW757" s="66"/>
      <c r="BX757" s="73">
        <v>14.7</v>
      </c>
      <c r="BY757" s="66"/>
      <c r="BZ757" s="66"/>
      <c r="CA757" s="73">
        <v>18.66</v>
      </c>
      <c r="CB757" s="66"/>
      <c r="CC757" s="66"/>
      <c r="CD757" s="67">
        <f t="shared" si="53"/>
        <v>0</v>
      </c>
    </row>
    <row r="758" spans="1:82" ht="15" customHeight="1">
      <c r="A758" s="43" t="s">
        <v>22</v>
      </c>
      <c r="B758" s="71">
        <v>41076</v>
      </c>
      <c r="C758" s="72" t="s">
        <v>372</v>
      </c>
      <c r="D758" s="90"/>
      <c r="E758" s="80">
        <v>100</v>
      </c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80">
        <v>100</v>
      </c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  <c r="BP758" s="66"/>
      <c r="BQ758" s="66"/>
      <c r="BR758" s="66"/>
      <c r="BS758" s="66"/>
      <c r="BT758" s="66"/>
      <c r="BU758" s="66"/>
      <c r="BV758" s="66"/>
      <c r="BW758" s="66"/>
      <c r="BX758" s="66"/>
      <c r="BY758" s="66"/>
      <c r="BZ758" s="66"/>
      <c r="CA758" s="66"/>
      <c r="CB758" s="80">
        <v>100</v>
      </c>
      <c r="CC758" s="66"/>
      <c r="CD758" s="67">
        <f t="shared" si="53"/>
        <v>0</v>
      </c>
    </row>
    <row r="759" spans="1:82" ht="15" customHeight="1">
      <c r="A759" s="43" t="s">
        <v>22</v>
      </c>
      <c r="B759" s="71">
        <v>41076</v>
      </c>
      <c r="C759" s="72" t="s">
        <v>373</v>
      </c>
      <c r="D759" s="90"/>
      <c r="E759" s="80">
        <v>0.5</v>
      </c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80">
        <v>0.5</v>
      </c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  <c r="BP759" s="66"/>
      <c r="BQ759" s="66"/>
      <c r="BR759" s="66"/>
      <c r="BS759" s="66"/>
      <c r="BT759" s="66"/>
      <c r="BU759" s="66"/>
      <c r="BV759" s="66"/>
      <c r="BW759" s="66"/>
      <c r="BX759" s="66"/>
      <c r="BY759" s="66"/>
      <c r="BZ759" s="66"/>
      <c r="CA759" s="66"/>
      <c r="CB759" s="80">
        <v>0.5</v>
      </c>
      <c r="CC759" s="66"/>
      <c r="CD759" s="67">
        <f t="shared" si="53"/>
        <v>0</v>
      </c>
    </row>
    <row r="760" spans="1:82" ht="15" customHeight="1">
      <c r="A760" s="43" t="s">
        <v>22</v>
      </c>
      <c r="B760" s="71">
        <v>41076</v>
      </c>
      <c r="C760" s="72" t="s">
        <v>374</v>
      </c>
      <c r="D760" s="90"/>
      <c r="E760" s="80">
        <v>47</v>
      </c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  <c r="BP760" s="66"/>
      <c r="BQ760" s="66"/>
      <c r="BR760" s="66"/>
      <c r="BS760" s="66"/>
      <c r="BT760" s="66"/>
      <c r="BU760" s="66"/>
      <c r="BV760" s="66"/>
      <c r="BW760" s="66"/>
      <c r="BX760" s="66"/>
      <c r="BY760" s="66"/>
      <c r="BZ760" s="66"/>
      <c r="CA760" s="66"/>
      <c r="CB760" s="80">
        <v>47</v>
      </c>
      <c r="CC760" s="66"/>
      <c r="CD760" s="67">
        <f t="shared" si="53"/>
        <v>47</v>
      </c>
    </row>
    <row r="761" spans="1:82" ht="15" customHeight="1">
      <c r="A761" s="43" t="s">
        <v>22</v>
      </c>
      <c r="B761" s="71">
        <v>41076</v>
      </c>
      <c r="C761" s="72" t="s">
        <v>375</v>
      </c>
      <c r="D761" s="75" t="s">
        <v>631</v>
      </c>
      <c r="E761" s="80">
        <v>-30</v>
      </c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80">
        <v>-30</v>
      </c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  <c r="BP761" s="66"/>
      <c r="BQ761" s="66"/>
      <c r="BR761" s="66"/>
      <c r="BS761" s="66"/>
      <c r="BT761" s="66"/>
      <c r="BU761" s="66"/>
      <c r="BV761" s="66"/>
      <c r="BW761" s="66"/>
      <c r="BX761" s="66"/>
      <c r="BY761" s="66"/>
      <c r="BZ761" s="66"/>
      <c r="CA761" s="66"/>
      <c r="CB761" s="80">
        <v>-30</v>
      </c>
      <c r="CC761" s="66"/>
      <c r="CD761" s="67">
        <f t="shared" si="53"/>
        <v>0</v>
      </c>
    </row>
    <row r="762" spans="1:82" ht="15" customHeight="1">
      <c r="A762" s="43" t="s">
        <v>22</v>
      </c>
      <c r="B762" s="71">
        <v>41076</v>
      </c>
      <c r="C762" s="72" t="s">
        <v>376</v>
      </c>
      <c r="D762" s="75" t="s">
        <v>632</v>
      </c>
      <c r="E762" s="80">
        <v>-5.85</v>
      </c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80">
        <v>-5.85</v>
      </c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66"/>
      <c r="BW762" s="66"/>
      <c r="BX762" s="66"/>
      <c r="BY762" s="66"/>
      <c r="BZ762" s="66"/>
      <c r="CA762" s="66"/>
      <c r="CB762" s="80">
        <v>-5.85</v>
      </c>
      <c r="CC762" s="66"/>
      <c r="CD762" s="67">
        <f t="shared" si="53"/>
        <v>0</v>
      </c>
    </row>
    <row r="763" spans="1:82" ht="15" customHeight="1">
      <c r="A763" s="43" t="s">
        <v>22</v>
      </c>
      <c r="B763" s="71">
        <v>41076</v>
      </c>
      <c r="C763" s="72" t="s">
        <v>377</v>
      </c>
      <c r="D763" s="75" t="s">
        <v>633</v>
      </c>
      <c r="E763" s="80">
        <v>-25.02</v>
      </c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80">
        <v>-25.02</v>
      </c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66"/>
      <c r="BW763" s="66"/>
      <c r="BX763" s="66"/>
      <c r="BY763" s="66"/>
      <c r="BZ763" s="66"/>
      <c r="CA763" s="66"/>
      <c r="CB763" s="80">
        <v>-25.02</v>
      </c>
      <c r="CC763" s="66"/>
      <c r="CD763" s="67">
        <f t="shared" si="53"/>
        <v>0</v>
      </c>
    </row>
    <row r="764" spans="1:82" ht="15" customHeight="1">
      <c r="A764" s="43" t="s">
        <v>22</v>
      </c>
      <c r="B764" s="71">
        <v>41076</v>
      </c>
      <c r="C764" s="72" t="s">
        <v>378</v>
      </c>
      <c r="D764" s="75" t="s">
        <v>634</v>
      </c>
      <c r="E764" s="80">
        <v>-10.199999999999999</v>
      </c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80">
        <v>-10.199999999999999</v>
      </c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  <c r="BO764" s="66"/>
      <c r="BP764" s="66"/>
      <c r="BQ764" s="66"/>
      <c r="BR764" s="66"/>
      <c r="BS764" s="66"/>
      <c r="BT764" s="66"/>
      <c r="BU764" s="66"/>
      <c r="BV764" s="66"/>
      <c r="BW764" s="66"/>
      <c r="BX764" s="66"/>
      <c r="BY764" s="66"/>
      <c r="BZ764" s="66"/>
      <c r="CA764" s="66"/>
      <c r="CB764" s="80">
        <v>-10.199999999999999</v>
      </c>
      <c r="CC764" s="66"/>
      <c r="CD764" s="67">
        <f t="shared" si="53"/>
        <v>0</v>
      </c>
    </row>
    <row r="765" spans="1:82" ht="15" customHeight="1">
      <c r="A765" s="43" t="s">
        <v>22</v>
      </c>
      <c r="B765" s="71">
        <v>41076</v>
      </c>
      <c r="C765" s="72" t="s">
        <v>661</v>
      </c>
      <c r="D765" s="75" t="s">
        <v>635</v>
      </c>
      <c r="E765" s="80">
        <v>-16.100000000000001</v>
      </c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80">
        <v>-16.100000000000001</v>
      </c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  <c r="BP765" s="66"/>
      <c r="BQ765" s="66"/>
      <c r="BR765" s="66"/>
      <c r="BS765" s="66"/>
      <c r="BT765" s="66"/>
      <c r="BU765" s="66"/>
      <c r="BV765" s="66"/>
      <c r="BW765" s="66"/>
      <c r="BX765" s="66"/>
      <c r="BY765" s="66"/>
      <c r="BZ765" s="66"/>
      <c r="CA765" s="66"/>
      <c r="CB765" s="80">
        <v>-16.100000000000001</v>
      </c>
      <c r="CC765" s="66"/>
      <c r="CD765" s="67">
        <f t="shared" si="53"/>
        <v>0</v>
      </c>
    </row>
    <row r="766" spans="1:82" ht="15" customHeight="1">
      <c r="A766" s="43" t="s">
        <v>22</v>
      </c>
      <c r="B766" s="71">
        <v>41076</v>
      </c>
      <c r="C766" s="72" t="s">
        <v>380</v>
      </c>
      <c r="D766" s="75" t="s">
        <v>636</v>
      </c>
      <c r="E766" s="80">
        <v>-9.9499999999999993</v>
      </c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80">
        <v>-9.9499999999999993</v>
      </c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  <c r="BP766" s="66"/>
      <c r="BQ766" s="66"/>
      <c r="BR766" s="66"/>
      <c r="BS766" s="66"/>
      <c r="BT766" s="66"/>
      <c r="BU766" s="66"/>
      <c r="BV766" s="66"/>
      <c r="BW766" s="66"/>
      <c r="BX766" s="66"/>
      <c r="BY766" s="66"/>
      <c r="BZ766" s="66"/>
      <c r="CA766" s="66"/>
      <c r="CB766" s="80">
        <v>-9.9499999999999993</v>
      </c>
      <c r="CC766" s="66"/>
      <c r="CD766" s="67">
        <f t="shared" si="53"/>
        <v>0</v>
      </c>
    </row>
    <row r="767" spans="1:82" ht="15" customHeight="1">
      <c r="A767" s="39" t="s">
        <v>23</v>
      </c>
      <c r="B767" s="71">
        <v>41078</v>
      </c>
      <c r="C767" s="72" t="s">
        <v>767</v>
      </c>
      <c r="D767" s="90" t="s">
        <v>450</v>
      </c>
      <c r="E767" s="73">
        <v>17.16</v>
      </c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73">
        <v>3</v>
      </c>
      <c r="BO767" s="73">
        <v>0.36</v>
      </c>
      <c r="BP767" s="73">
        <v>0.6</v>
      </c>
      <c r="BQ767" s="66"/>
      <c r="BR767" s="66"/>
      <c r="BS767" s="66"/>
      <c r="BT767" s="66"/>
      <c r="BU767" s="66"/>
      <c r="BV767" s="66"/>
      <c r="BW767" s="66"/>
      <c r="BX767" s="73">
        <v>13.2</v>
      </c>
      <c r="BY767" s="66"/>
      <c r="BZ767" s="66"/>
      <c r="CA767" s="73">
        <v>17.16</v>
      </c>
      <c r="CB767" s="66"/>
      <c r="CC767" s="66"/>
      <c r="CD767" s="67">
        <f t="shared" si="53"/>
        <v>0</v>
      </c>
    </row>
    <row r="768" spans="1:82" ht="15" customHeight="1">
      <c r="A768" s="43" t="s">
        <v>22</v>
      </c>
      <c r="B768" s="71">
        <v>41078</v>
      </c>
      <c r="C768" s="72" t="s">
        <v>371</v>
      </c>
      <c r="D768" s="108" t="s">
        <v>85</v>
      </c>
      <c r="E768" s="80">
        <v>-7.5</v>
      </c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80">
        <v>-7.5</v>
      </c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  <c r="BO768" s="66"/>
      <c r="BP768" s="66"/>
      <c r="BQ768" s="66"/>
      <c r="BR768" s="66"/>
      <c r="BS768" s="66"/>
      <c r="BT768" s="66"/>
      <c r="BU768" s="66"/>
      <c r="BV768" s="66"/>
      <c r="BW768" s="66"/>
      <c r="BX768" s="66"/>
      <c r="BY768" s="66"/>
      <c r="BZ768" s="66"/>
      <c r="CA768" s="66"/>
      <c r="CB768" s="80">
        <v>-7.5</v>
      </c>
      <c r="CC768" s="66"/>
      <c r="CD768" s="67">
        <f t="shared" si="53"/>
        <v>0</v>
      </c>
    </row>
    <row r="769" spans="1:82" ht="15" customHeight="1">
      <c r="A769" s="43" t="s">
        <v>22</v>
      </c>
      <c r="B769" s="71">
        <v>41078</v>
      </c>
      <c r="C769" s="72" t="s">
        <v>331</v>
      </c>
      <c r="D769" s="90"/>
      <c r="E769" s="80">
        <v>35.200000000000003</v>
      </c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80">
        <v>35.200000000000003</v>
      </c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  <c r="BP769" s="66"/>
      <c r="BQ769" s="66"/>
      <c r="BR769" s="66"/>
      <c r="BS769" s="66"/>
      <c r="BT769" s="66"/>
      <c r="BU769" s="66"/>
      <c r="BV769" s="66"/>
      <c r="BW769" s="66"/>
      <c r="BX769" s="66"/>
      <c r="BY769" s="66"/>
      <c r="BZ769" s="66"/>
      <c r="CA769" s="66"/>
      <c r="CB769" s="80">
        <v>35.200000000000003</v>
      </c>
      <c r="CC769" s="66"/>
      <c r="CD769" s="67">
        <f t="shared" si="53"/>
        <v>0</v>
      </c>
    </row>
    <row r="770" spans="1:82" ht="15" customHeight="1">
      <c r="A770" s="43" t="s">
        <v>22</v>
      </c>
      <c r="B770" s="71">
        <v>41078</v>
      </c>
      <c r="C770" s="72" t="s">
        <v>348</v>
      </c>
      <c r="D770" s="90"/>
      <c r="E770" s="80">
        <v>9</v>
      </c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80">
        <v>9</v>
      </c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  <c r="BP770" s="66"/>
      <c r="BQ770" s="66"/>
      <c r="BR770" s="66"/>
      <c r="BS770" s="66"/>
      <c r="BT770" s="66"/>
      <c r="BU770" s="66"/>
      <c r="BV770" s="66"/>
      <c r="BW770" s="66"/>
      <c r="BX770" s="66"/>
      <c r="BY770" s="66"/>
      <c r="BZ770" s="66"/>
      <c r="CA770" s="66"/>
      <c r="CB770" s="80">
        <v>9</v>
      </c>
      <c r="CC770" s="66"/>
      <c r="CD770" s="67">
        <f t="shared" ref="CD770:CD800" si="54">E770-SUM(F770:BX770)</f>
        <v>0</v>
      </c>
    </row>
    <row r="771" spans="1:82" ht="15" customHeight="1">
      <c r="A771" s="43" t="s">
        <v>22</v>
      </c>
      <c r="B771" s="71">
        <v>41078</v>
      </c>
      <c r="C771" s="72" t="s">
        <v>381</v>
      </c>
      <c r="D771" s="75" t="s">
        <v>637</v>
      </c>
      <c r="E771" s="80">
        <v>-7</v>
      </c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80">
        <v>-7</v>
      </c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  <c r="BP771" s="66"/>
      <c r="BQ771" s="66"/>
      <c r="BR771" s="66"/>
      <c r="BS771" s="66"/>
      <c r="BT771" s="66"/>
      <c r="BU771" s="66"/>
      <c r="BV771" s="66"/>
      <c r="BW771" s="66"/>
      <c r="BX771" s="66"/>
      <c r="BY771" s="66"/>
      <c r="BZ771" s="66"/>
      <c r="CA771" s="66"/>
      <c r="CB771" s="80">
        <v>-7</v>
      </c>
      <c r="CC771" s="66"/>
      <c r="CD771" s="67">
        <f t="shared" si="54"/>
        <v>0</v>
      </c>
    </row>
    <row r="772" spans="1:82" ht="15" customHeight="1">
      <c r="A772" s="39" t="s">
        <v>23</v>
      </c>
      <c r="B772" s="71">
        <v>41079</v>
      </c>
      <c r="C772" s="72" t="s">
        <v>670</v>
      </c>
      <c r="D772" s="90"/>
      <c r="E772" s="73">
        <v>35.159999999999997</v>
      </c>
      <c r="F772" s="66"/>
      <c r="G772" s="66"/>
      <c r="H772" s="66"/>
      <c r="I772" s="66"/>
      <c r="J772" s="66"/>
      <c r="K772" s="66"/>
      <c r="L772" s="73">
        <v>13.2</v>
      </c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73">
        <v>3</v>
      </c>
      <c r="BO772" s="73">
        <v>0.36</v>
      </c>
      <c r="BP772" s="73">
        <v>0.6</v>
      </c>
      <c r="BQ772" s="66"/>
      <c r="BR772" s="66"/>
      <c r="BS772" s="66"/>
      <c r="BT772" s="66"/>
      <c r="BU772" s="66"/>
      <c r="BV772" s="66"/>
      <c r="BW772" s="66"/>
      <c r="BX772" s="73">
        <v>18</v>
      </c>
      <c r="BY772" s="66"/>
      <c r="BZ772" s="66"/>
      <c r="CA772" s="73">
        <v>35.159999999999997</v>
      </c>
      <c r="CB772" s="66"/>
      <c r="CC772" s="66"/>
      <c r="CD772" s="67">
        <f t="shared" si="54"/>
        <v>0</v>
      </c>
    </row>
    <row r="773" spans="1:82" ht="15" customHeight="1">
      <c r="A773" s="84" t="s">
        <v>267</v>
      </c>
      <c r="B773" s="71">
        <v>41079</v>
      </c>
      <c r="C773" s="72" t="s">
        <v>415</v>
      </c>
      <c r="D773" s="90"/>
      <c r="E773" s="80">
        <v>29.4</v>
      </c>
      <c r="F773" s="66"/>
      <c r="G773" s="66"/>
      <c r="H773" s="66"/>
      <c r="I773" s="66"/>
      <c r="J773" s="66"/>
      <c r="K773" s="66"/>
      <c r="L773" s="66"/>
      <c r="M773" s="66"/>
      <c r="N773" s="66"/>
      <c r="O773" s="80">
        <v>29.4</v>
      </c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  <c r="BP773" s="66"/>
      <c r="BQ773" s="66"/>
      <c r="BR773" s="66"/>
      <c r="BS773" s="66"/>
      <c r="BT773" s="66"/>
      <c r="BU773" s="66"/>
      <c r="BV773" s="66"/>
      <c r="BW773" s="66"/>
      <c r="BX773" s="66"/>
      <c r="BY773" s="66"/>
      <c r="BZ773" s="66"/>
      <c r="CA773" s="66"/>
      <c r="CB773" s="66"/>
      <c r="CC773" s="80">
        <v>29.4</v>
      </c>
      <c r="CD773" s="67">
        <f t="shared" si="54"/>
        <v>0</v>
      </c>
    </row>
    <row r="774" spans="1:82" ht="15" customHeight="1">
      <c r="A774" s="84" t="s">
        <v>267</v>
      </c>
      <c r="B774" s="71">
        <v>41079</v>
      </c>
      <c r="C774" s="72" t="s">
        <v>416</v>
      </c>
      <c r="D774" s="90"/>
      <c r="E774" s="80">
        <v>14.7</v>
      </c>
      <c r="F774" s="66"/>
      <c r="G774" s="66"/>
      <c r="H774" s="66"/>
      <c r="I774" s="66"/>
      <c r="J774" s="66"/>
      <c r="K774" s="66"/>
      <c r="L774" s="66"/>
      <c r="M774" s="66"/>
      <c r="N774" s="66"/>
      <c r="O774" s="80">
        <v>14.7</v>
      </c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  <c r="BP774" s="66"/>
      <c r="BQ774" s="66"/>
      <c r="BR774" s="66"/>
      <c r="BS774" s="66"/>
      <c r="BT774" s="66"/>
      <c r="BU774" s="66"/>
      <c r="BV774" s="66"/>
      <c r="BW774" s="66"/>
      <c r="BX774" s="66"/>
      <c r="BY774" s="66"/>
      <c r="BZ774" s="66"/>
      <c r="CA774" s="66"/>
      <c r="CB774" s="66"/>
      <c r="CC774" s="80">
        <v>14.7</v>
      </c>
      <c r="CD774" s="67">
        <f t="shared" si="54"/>
        <v>0</v>
      </c>
    </row>
    <row r="775" spans="1:82" ht="15" customHeight="1">
      <c r="A775" s="39" t="s">
        <v>23</v>
      </c>
      <c r="B775" s="71">
        <v>41081</v>
      </c>
      <c r="C775" s="72" t="s">
        <v>768</v>
      </c>
      <c r="D775" s="90" t="s">
        <v>450</v>
      </c>
      <c r="E775" s="73">
        <v>17.16</v>
      </c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73">
        <v>3</v>
      </c>
      <c r="BO775" s="73">
        <v>0.36</v>
      </c>
      <c r="BP775" s="73">
        <v>0.6</v>
      </c>
      <c r="BQ775" s="66"/>
      <c r="BR775" s="66"/>
      <c r="BS775" s="66"/>
      <c r="BT775" s="66"/>
      <c r="BU775" s="66"/>
      <c r="BV775" s="66"/>
      <c r="BW775" s="66"/>
      <c r="BX775" s="73">
        <v>13.2</v>
      </c>
      <c r="BY775" s="66"/>
      <c r="BZ775" s="66"/>
      <c r="CA775" s="73">
        <v>17.16</v>
      </c>
      <c r="CB775" s="66"/>
      <c r="CC775" s="66"/>
      <c r="CD775" s="67">
        <f t="shared" si="54"/>
        <v>0</v>
      </c>
    </row>
    <row r="776" spans="1:82" ht="15" customHeight="1">
      <c r="A776" s="43" t="s">
        <v>22</v>
      </c>
      <c r="B776" s="71">
        <v>41082</v>
      </c>
      <c r="C776" s="72" t="s">
        <v>659</v>
      </c>
      <c r="D776" s="90"/>
      <c r="E776" s="80">
        <v>5.5</v>
      </c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80">
        <v>5.5</v>
      </c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  <c r="BP776" s="66"/>
      <c r="BQ776" s="66"/>
      <c r="BR776" s="66"/>
      <c r="BS776" s="66"/>
      <c r="BT776" s="66"/>
      <c r="BU776" s="66"/>
      <c r="BV776" s="66"/>
      <c r="BW776" s="66"/>
      <c r="BX776" s="66"/>
      <c r="BY776" s="66"/>
      <c r="BZ776" s="66"/>
      <c r="CA776" s="66"/>
      <c r="CB776" s="80">
        <v>5.5</v>
      </c>
      <c r="CC776" s="66"/>
      <c r="CD776" s="67">
        <f t="shared" si="54"/>
        <v>0</v>
      </c>
    </row>
    <row r="777" spans="1:82" ht="15" customHeight="1">
      <c r="A777" s="43" t="s">
        <v>22</v>
      </c>
      <c r="B777" s="71">
        <v>41082</v>
      </c>
      <c r="C777" s="72" t="s">
        <v>383</v>
      </c>
      <c r="D777" s="90"/>
      <c r="E777" s="80">
        <v>12</v>
      </c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80">
        <v>12</v>
      </c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  <c r="BP777" s="66"/>
      <c r="BQ777" s="66"/>
      <c r="BR777" s="66"/>
      <c r="BS777" s="66"/>
      <c r="BT777" s="66"/>
      <c r="BU777" s="66"/>
      <c r="BV777" s="66"/>
      <c r="BW777" s="66"/>
      <c r="BX777" s="66"/>
      <c r="BY777" s="66"/>
      <c r="BZ777" s="66"/>
      <c r="CA777" s="66"/>
      <c r="CB777" s="80">
        <v>12</v>
      </c>
      <c r="CC777" s="66"/>
      <c r="CD777" s="67">
        <f t="shared" si="54"/>
        <v>0</v>
      </c>
    </row>
    <row r="778" spans="1:82" ht="15" customHeight="1">
      <c r="A778" s="84" t="s">
        <v>267</v>
      </c>
      <c r="B778" s="71">
        <v>41082</v>
      </c>
      <c r="C778" s="72" t="s">
        <v>417</v>
      </c>
      <c r="D778" s="90"/>
      <c r="E778" s="80">
        <v>22</v>
      </c>
      <c r="F778" s="66"/>
      <c r="G778" s="66"/>
      <c r="H778" s="66"/>
      <c r="I778" s="66"/>
      <c r="J778" s="66"/>
      <c r="K778" s="66"/>
      <c r="L778" s="66"/>
      <c r="M778" s="66"/>
      <c r="N778" s="66"/>
      <c r="O778" s="80">
        <v>22</v>
      </c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  <c r="BP778" s="66"/>
      <c r="BQ778" s="66"/>
      <c r="BR778" s="66"/>
      <c r="BS778" s="66"/>
      <c r="BT778" s="66"/>
      <c r="BU778" s="66"/>
      <c r="BV778" s="66"/>
      <c r="BW778" s="66"/>
      <c r="BX778" s="66"/>
      <c r="BY778" s="66"/>
      <c r="BZ778" s="66"/>
      <c r="CA778" s="66"/>
      <c r="CB778" s="66"/>
      <c r="CC778" s="80">
        <v>22</v>
      </c>
      <c r="CD778" s="67">
        <f t="shared" si="54"/>
        <v>0</v>
      </c>
    </row>
    <row r="779" spans="1:82" ht="15" customHeight="1">
      <c r="A779" s="84" t="s">
        <v>267</v>
      </c>
      <c r="B779" s="71">
        <v>41082</v>
      </c>
      <c r="C779" s="72" t="s">
        <v>418</v>
      </c>
      <c r="D779" s="90"/>
      <c r="E779" s="80">
        <v>29.4</v>
      </c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80">
        <v>29.4</v>
      </c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  <c r="BO779" s="66"/>
      <c r="BP779" s="66"/>
      <c r="BQ779" s="66"/>
      <c r="BR779" s="66"/>
      <c r="BS779" s="66"/>
      <c r="BT779" s="66"/>
      <c r="BU779" s="66"/>
      <c r="BV779" s="66"/>
      <c r="BW779" s="66"/>
      <c r="BX779" s="66"/>
      <c r="BY779" s="66"/>
      <c r="BZ779" s="66"/>
      <c r="CA779" s="66"/>
      <c r="CB779" s="66"/>
      <c r="CC779" s="80">
        <v>29.4</v>
      </c>
      <c r="CD779" s="67">
        <f t="shared" si="54"/>
        <v>0</v>
      </c>
    </row>
    <row r="780" spans="1:82" ht="15" customHeight="1">
      <c r="A780" s="84" t="s">
        <v>267</v>
      </c>
      <c r="B780" s="71">
        <v>41082</v>
      </c>
      <c r="C780" s="72" t="s">
        <v>419</v>
      </c>
      <c r="D780" s="90"/>
      <c r="E780" s="80">
        <v>69.400000000000006</v>
      </c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80">
        <v>69.400000000000006</v>
      </c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  <c r="BO780" s="66"/>
      <c r="BP780" s="66"/>
      <c r="BQ780" s="66"/>
      <c r="BR780" s="66"/>
      <c r="BS780" s="66"/>
      <c r="BT780" s="66"/>
      <c r="BU780" s="66"/>
      <c r="BV780" s="66"/>
      <c r="BW780" s="66"/>
      <c r="BX780" s="66"/>
      <c r="BY780" s="66"/>
      <c r="BZ780" s="66"/>
      <c r="CA780" s="66"/>
      <c r="CB780" s="66"/>
      <c r="CC780" s="80">
        <v>69.400000000000006</v>
      </c>
      <c r="CD780" s="67">
        <f t="shared" si="54"/>
        <v>0</v>
      </c>
    </row>
    <row r="781" spans="1:82" ht="15" customHeight="1">
      <c r="A781" s="84" t="s">
        <v>267</v>
      </c>
      <c r="B781" s="71">
        <v>41082</v>
      </c>
      <c r="C781" s="72" t="s">
        <v>400</v>
      </c>
      <c r="D781" s="90"/>
      <c r="E781" s="80">
        <v>72</v>
      </c>
      <c r="F781" s="66"/>
      <c r="G781" s="66"/>
      <c r="H781" s="66"/>
      <c r="I781" s="66"/>
      <c r="J781" s="66"/>
      <c r="K781" s="66"/>
      <c r="L781" s="66"/>
      <c r="M781" s="66"/>
      <c r="N781" s="66"/>
      <c r="O781" s="80">
        <v>72</v>
      </c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  <c r="BO781" s="66"/>
      <c r="BP781" s="66"/>
      <c r="BQ781" s="66"/>
      <c r="BR781" s="66"/>
      <c r="BS781" s="66"/>
      <c r="BT781" s="66"/>
      <c r="BU781" s="66"/>
      <c r="BV781" s="66"/>
      <c r="BW781" s="66"/>
      <c r="BX781" s="66"/>
      <c r="BY781" s="66"/>
      <c r="BZ781" s="66"/>
      <c r="CA781" s="66"/>
      <c r="CB781" s="66"/>
      <c r="CC781" s="80">
        <v>72</v>
      </c>
      <c r="CD781" s="67">
        <f t="shared" si="54"/>
        <v>0</v>
      </c>
    </row>
    <row r="782" spans="1:82" ht="15" customHeight="1">
      <c r="A782" s="84" t="s">
        <v>267</v>
      </c>
      <c r="B782" s="71">
        <v>41082</v>
      </c>
      <c r="C782" s="72" t="s">
        <v>403</v>
      </c>
      <c r="D782" s="90"/>
      <c r="E782" s="80">
        <v>96</v>
      </c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80">
        <v>96</v>
      </c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  <c r="BO782" s="66"/>
      <c r="BP782" s="66"/>
      <c r="BQ782" s="66"/>
      <c r="BR782" s="66"/>
      <c r="BS782" s="66"/>
      <c r="BT782" s="66"/>
      <c r="BU782" s="66"/>
      <c r="BV782" s="66"/>
      <c r="BW782" s="66"/>
      <c r="BX782" s="66"/>
      <c r="BY782" s="66"/>
      <c r="BZ782" s="66"/>
      <c r="CA782" s="66"/>
      <c r="CB782" s="66"/>
      <c r="CC782" s="80">
        <v>96</v>
      </c>
      <c r="CD782" s="67">
        <f t="shared" si="54"/>
        <v>0</v>
      </c>
    </row>
    <row r="783" spans="1:82" ht="15" customHeight="1">
      <c r="A783" s="39" t="s">
        <v>23</v>
      </c>
      <c r="B783" s="71">
        <v>41085</v>
      </c>
      <c r="C783" s="72" t="s">
        <v>113</v>
      </c>
      <c r="D783" s="75" t="s">
        <v>638</v>
      </c>
      <c r="E783" s="73">
        <v>-93.54</v>
      </c>
      <c r="F783" s="66"/>
      <c r="G783" s="66"/>
      <c r="H783" s="66"/>
      <c r="I783" s="66"/>
      <c r="J783" s="66"/>
      <c r="K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73">
        <v>-93.54</v>
      </c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  <c r="BO783" s="66"/>
      <c r="BP783" s="66"/>
      <c r="BQ783" s="66"/>
      <c r="BR783" s="66"/>
      <c r="BS783" s="66"/>
      <c r="BT783" s="66"/>
      <c r="BU783" s="66"/>
      <c r="BV783" s="66"/>
      <c r="BW783" s="66"/>
      <c r="BX783" s="66"/>
      <c r="BY783" s="66"/>
      <c r="BZ783" s="66"/>
      <c r="CA783" s="66"/>
      <c r="CB783" s="66"/>
      <c r="CC783" s="66"/>
      <c r="CD783" s="67">
        <f t="shared" si="54"/>
        <v>0</v>
      </c>
    </row>
    <row r="784" spans="1:82" ht="15" customHeight="1">
      <c r="A784" s="39" t="s">
        <v>23</v>
      </c>
      <c r="B784" s="71">
        <v>41085</v>
      </c>
      <c r="C784" s="72" t="s">
        <v>115</v>
      </c>
      <c r="D784" s="75" t="s">
        <v>638</v>
      </c>
      <c r="E784" s="73">
        <v>-74.73</v>
      </c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73">
        <v>-74.73</v>
      </c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  <c r="BP784" s="66"/>
      <c r="BQ784" s="66"/>
      <c r="BR784" s="66"/>
      <c r="BS784" s="66"/>
      <c r="BT784" s="66"/>
      <c r="BU784" s="66"/>
      <c r="BV784" s="66"/>
      <c r="BW784" s="66"/>
      <c r="BX784" s="66"/>
      <c r="BY784" s="66"/>
      <c r="BZ784" s="66"/>
      <c r="CA784" s="66"/>
      <c r="CB784" s="66"/>
      <c r="CC784" s="66"/>
      <c r="CD784" s="67">
        <f t="shared" si="54"/>
        <v>0</v>
      </c>
    </row>
    <row r="785" spans="1:82" ht="15" customHeight="1">
      <c r="A785" s="39" t="s">
        <v>23</v>
      </c>
      <c r="B785" s="71">
        <v>41085</v>
      </c>
      <c r="C785" s="72" t="s">
        <v>38</v>
      </c>
      <c r="D785" s="75" t="s">
        <v>638</v>
      </c>
      <c r="E785" s="73">
        <v>-707.6</v>
      </c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H785" s="66"/>
      <c r="AI785" s="66"/>
      <c r="AJ785" s="66"/>
      <c r="AK785" s="66"/>
      <c r="AL785" s="66"/>
      <c r="AM785" s="73">
        <f>(E785/6.5)*3</f>
        <v>-326.5846153846154</v>
      </c>
      <c r="AN785" s="66"/>
      <c r="AO785" s="73">
        <f>(E785/6.5)*3.5</f>
        <v>-381.01538461538462</v>
      </c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  <c r="BO785" s="66"/>
      <c r="BP785" s="66"/>
      <c r="BQ785" s="66"/>
      <c r="BR785" s="66"/>
      <c r="BS785" s="66"/>
      <c r="BT785" s="66"/>
      <c r="BU785" s="66"/>
      <c r="BV785" s="66"/>
      <c r="BW785" s="66"/>
      <c r="BX785" s="66"/>
      <c r="BY785" s="66"/>
      <c r="BZ785" s="66"/>
      <c r="CA785" s="66"/>
      <c r="CB785" s="66"/>
      <c r="CC785" s="66"/>
      <c r="CD785" s="67">
        <f t="shared" si="54"/>
        <v>0</v>
      </c>
    </row>
    <row r="786" spans="1:82" ht="15" customHeight="1">
      <c r="A786" s="39" t="s">
        <v>23</v>
      </c>
      <c r="B786" s="71">
        <v>41085</v>
      </c>
      <c r="C786" s="72" t="s">
        <v>186</v>
      </c>
      <c r="D786" s="75" t="s">
        <v>638</v>
      </c>
      <c r="E786" s="73">
        <v>-187.3</v>
      </c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73">
        <v>-187.3</v>
      </c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  <c r="BP786" s="66"/>
      <c r="BQ786" s="66"/>
      <c r="BR786" s="66"/>
      <c r="BS786" s="66"/>
      <c r="BT786" s="66"/>
      <c r="BU786" s="66"/>
      <c r="BV786" s="66"/>
      <c r="BW786" s="66"/>
      <c r="BX786" s="66"/>
      <c r="BY786" s="66"/>
      <c r="BZ786" s="66"/>
      <c r="CA786" s="66"/>
      <c r="CB786" s="66"/>
      <c r="CC786" s="66"/>
      <c r="CD786" s="67">
        <f t="shared" si="54"/>
        <v>0</v>
      </c>
    </row>
    <row r="787" spans="1:82" ht="15" customHeight="1">
      <c r="A787" s="39" t="s">
        <v>23</v>
      </c>
      <c r="B787" s="71">
        <v>41085</v>
      </c>
      <c r="C787" s="72" t="s">
        <v>675</v>
      </c>
      <c r="D787" s="75" t="s">
        <v>638</v>
      </c>
      <c r="E787" s="73">
        <v>-148.16</v>
      </c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73">
        <v>-74.08</v>
      </c>
      <c r="AH787" s="66"/>
      <c r="AI787" s="73">
        <v>-74.08</v>
      </c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66"/>
      <c r="BW787" s="66"/>
      <c r="BX787" s="66"/>
      <c r="BY787" s="66"/>
      <c r="BZ787" s="66"/>
      <c r="CA787" s="66"/>
      <c r="CB787" s="66"/>
      <c r="CC787" s="66"/>
      <c r="CD787" s="67">
        <f t="shared" si="54"/>
        <v>0</v>
      </c>
    </row>
    <row r="788" spans="1:82" ht="15" customHeight="1">
      <c r="A788" s="39" t="s">
        <v>23</v>
      </c>
      <c r="B788" s="71">
        <v>41085</v>
      </c>
      <c r="C788" s="72" t="s">
        <v>39</v>
      </c>
      <c r="D788" s="75" t="s">
        <v>638</v>
      </c>
      <c r="E788" s="73">
        <v>-74.31</v>
      </c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73">
        <v>-74.31</v>
      </c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  <c r="BO788" s="66"/>
      <c r="BP788" s="66"/>
      <c r="BQ788" s="66"/>
      <c r="BR788" s="66"/>
      <c r="BS788" s="66"/>
      <c r="BT788" s="66"/>
      <c r="BU788" s="66"/>
      <c r="BV788" s="66"/>
      <c r="BW788" s="66"/>
      <c r="BX788" s="66"/>
      <c r="BY788" s="66"/>
      <c r="BZ788" s="66"/>
      <c r="CA788" s="66"/>
      <c r="CB788" s="66"/>
      <c r="CC788" s="66"/>
      <c r="CD788" s="67">
        <f t="shared" si="54"/>
        <v>0</v>
      </c>
    </row>
    <row r="789" spans="1:82" ht="15" customHeight="1">
      <c r="A789" s="39" t="s">
        <v>23</v>
      </c>
      <c r="B789" s="71">
        <v>41085</v>
      </c>
      <c r="C789" s="72" t="s">
        <v>112</v>
      </c>
      <c r="D789" s="75" t="s">
        <v>638</v>
      </c>
      <c r="E789" s="73">
        <v>-74.900000000000006</v>
      </c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73">
        <v>-74.900000000000006</v>
      </c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  <c r="BP789" s="66"/>
      <c r="BQ789" s="66"/>
      <c r="BR789" s="66"/>
      <c r="BS789" s="66"/>
      <c r="BT789" s="66"/>
      <c r="BU789" s="66"/>
      <c r="BV789" s="66"/>
      <c r="BW789" s="66"/>
      <c r="BX789" s="66"/>
      <c r="BY789" s="66"/>
      <c r="BZ789" s="66"/>
      <c r="CA789" s="66"/>
      <c r="CB789" s="66"/>
      <c r="CC789" s="66"/>
      <c r="CD789" s="67">
        <f t="shared" si="54"/>
        <v>0</v>
      </c>
    </row>
    <row r="790" spans="1:82" ht="15" customHeight="1">
      <c r="A790" s="39" t="s">
        <v>23</v>
      </c>
      <c r="B790" s="71">
        <v>41085</v>
      </c>
      <c r="C790" s="72" t="s">
        <v>40</v>
      </c>
      <c r="D790" s="75" t="s">
        <v>638</v>
      </c>
      <c r="E790" s="73">
        <v>-74.64</v>
      </c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73">
        <v>-74.64</v>
      </c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  <c r="BP790" s="66"/>
      <c r="BQ790" s="66"/>
      <c r="BR790" s="66"/>
      <c r="BS790" s="66"/>
      <c r="BT790" s="66"/>
      <c r="BU790" s="66"/>
      <c r="BV790" s="66"/>
      <c r="BW790" s="66"/>
      <c r="BX790" s="66"/>
      <c r="BY790" s="66"/>
      <c r="BZ790" s="66"/>
      <c r="CA790" s="66"/>
      <c r="CB790" s="66"/>
      <c r="CC790" s="66"/>
      <c r="CD790" s="67">
        <f t="shared" si="54"/>
        <v>0</v>
      </c>
    </row>
    <row r="791" spans="1:82" ht="15" customHeight="1">
      <c r="A791" s="39" t="s">
        <v>23</v>
      </c>
      <c r="B791" s="71">
        <v>41085</v>
      </c>
      <c r="C791" s="72" t="s">
        <v>37</v>
      </c>
      <c r="D791" s="75" t="s">
        <v>638</v>
      </c>
      <c r="E791" s="73">
        <v>-394.28</v>
      </c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73">
        <f>E791/3</f>
        <v>-131.42666666666665</v>
      </c>
      <c r="AH791" s="66"/>
      <c r="AI791" s="73">
        <f>E791/3</f>
        <v>-131.42666666666665</v>
      </c>
      <c r="AJ791" s="66"/>
      <c r="AK791" s="66"/>
      <c r="AL791" s="66"/>
      <c r="AM791" s="73">
        <f>E791/3</f>
        <v>-131.42666666666665</v>
      </c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  <c r="BO791" s="66"/>
      <c r="BP791" s="66"/>
      <c r="BQ791" s="66"/>
      <c r="BR791" s="66"/>
      <c r="BS791" s="66"/>
      <c r="BT791" s="66"/>
      <c r="BU791" s="66"/>
      <c r="BV791" s="66"/>
      <c r="BW791" s="66"/>
      <c r="BX791" s="66"/>
      <c r="BY791" s="66"/>
      <c r="BZ791" s="66"/>
      <c r="CA791" s="66"/>
      <c r="CB791" s="66"/>
      <c r="CC791" s="66"/>
      <c r="CD791" s="67">
        <f t="shared" si="54"/>
        <v>0</v>
      </c>
    </row>
    <row r="792" spans="1:82" ht="15" customHeight="1">
      <c r="A792" s="39" t="s">
        <v>23</v>
      </c>
      <c r="B792" s="71">
        <v>41085</v>
      </c>
      <c r="C792" s="72" t="s">
        <v>251</v>
      </c>
      <c r="D792" s="75" t="s">
        <v>639</v>
      </c>
      <c r="E792" s="73">
        <v>-483.88</v>
      </c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73">
        <v>-99</v>
      </c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73">
        <v>-337.88</v>
      </c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  <c r="BO792" s="66"/>
      <c r="BP792" s="66"/>
      <c r="BQ792" s="66"/>
      <c r="BR792" s="66"/>
      <c r="BS792" s="66"/>
      <c r="BT792" s="66"/>
      <c r="BU792" s="66"/>
      <c r="BV792" s="66"/>
      <c r="BW792" s="66"/>
      <c r="BX792" s="66"/>
      <c r="BY792" s="66"/>
      <c r="BZ792" s="66"/>
      <c r="CA792" s="73">
        <v>-483.88</v>
      </c>
      <c r="CB792" s="66"/>
      <c r="CC792" s="66"/>
      <c r="CD792" s="67">
        <f t="shared" si="54"/>
        <v>-47</v>
      </c>
    </row>
    <row r="793" spans="1:82" ht="15" customHeight="1">
      <c r="A793" s="39" t="s">
        <v>23</v>
      </c>
      <c r="B793" s="71">
        <v>41085</v>
      </c>
      <c r="C793" s="72" t="s">
        <v>664</v>
      </c>
      <c r="D793" s="90"/>
      <c r="E793" s="73">
        <v>100</v>
      </c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73">
        <v>100</v>
      </c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  <c r="BO793" s="66"/>
      <c r="BP793" s="66"/>
      <c r="BQ793" s="66"/>
      <c r="BR793" s="66"/>
      <c r="BS793" s="66"/>
      <c r="BT793" s="66"/>
      <c r="BU793" s="66"/>
      <c r="BV793" s="66"/>
      <c r="BW793" s="66"/>
      <c r="BX793" s="66"/>
      <c r="BY793" s="66"/>
      <c r="BZ793" s="66"/>
      <c r="CA793" s="73">
        <v>100</v>
      </c>
      <c r="CB793" s="66"/>
      <c r="CC793" s="66"/>
      <c r="CD793" s="67">
        <f t="shared" si="54"/>
        <v>0</v>
      </c>
    </row>
    <row r="794" spans="1:82" ht="15" customHeight="1">
      <c r="A794" s="39" t="s">
        <v>23</v>
      </c>
      <c r="B794" s="71">
        <v>41085</v>
      </c>
      <c r="C794" s="72" t="s">
        <v>254</v>
      </c>
      <c r="D794" s="90"/>
      <c r="E794" s="73">
        <v>620</v>
      </c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73">
        <v>620</v>
      </c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  <c r="BO794" s="66"/>
      <c r="BP794" s="66"/>
      <c r="BQ794" s="66"/>
      <c r="BR794" s="66"/>
      <c r="BS794" s="66"/>
      <c r="BT794" s="66"/>
      <c r="BU794" s="66"/>
      <c r="BV794" s="66"/>
      <c r="BW794" s="66"/>
      <c r="BX794" s="66"/>
      <c r="BY794" s="66"/>
      <c r="BZ794" s="66"/>
      <c r="CA794" s="73">
        <v>620</v>
      </c>
      <c r="CB794" s="66"/>
      <c r="CC794" s="66"/>
      <c r="CD794" s="67">
        <f t="shared" si="54"/>
        <v>0</v>
      </c>
    </row>
    <row r="795" spans="1:82" ht="15" customHeight="1">
      <c r="A795" s="43" t="s">
        <v>22</v>
      </c>
      <c r="B795" s="71">
        <v>41086</v>
      </c>
      <c r="C795" s="72" t="s">
        <v>49</v>
      </c>
      <c r="D795" s="90"/>
      <c r="E795" s="80">
        <v>-100</v>
      </c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  <c r="BP795" s="66"/>
      <c r="BQ795" s="66"/>
      <c r="BR795" s="66"/>
      <c r="BS795" s="66"/>
      <c r="BT795" s="66"/>
      <c r="BU795" s="66"/>
      <c r="BV795" s="66"/>
      <c r="BW795" s="66"/>
      <c r="BX795" s="66"/>
      <c r="BY795" s="66"/>
      <c r="BZ795" s="66"/>
      <c r="CA795" s="66"/>
      <c r="CB795" s="80">
        <v>-100</v>
      </c>
      <c r="CC795" s="66"/>
      <c r="CD795" s="67">
        <f t="shared" si="54"/>
        <v>-100</v>
      </c>
    </row>
    <row r="796" spans="1:82" ht="15" customHeight="1">
      <c r="A796" s="84" t="s">
        <v>267</v>
      </c>
      <c r="B796" s="71">
        <v>41086</v>
      </c>
      <c r="C796" s="72" t="s">
        <v>49</v>
      </c>
      <c r="D796" s="90"/>
      <c r="E796" s="80">
        <v>-300</v>
      </c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  <c r="BO796" s="66"/>
      <c r="BP796" s="66"/>
      <c r="BQ796" s="66"/>
      <c r="BR796" s="66"/>
      <c r="BS796" s="66"/>
      <c r="BT796" s="66"/>
      <c r="BU796" s="66"/>
      <c r="BV796" s="66"/>
      <c r="BW796" s="66"/>
      <c r="BX796" s="66"/>
      <c r="BY796" s="66"/>
      <c r="BZ796" s="66"/>
      <c r="CA796" s="66"/>
      <c r="CB796" s="66"/>
      <c r="CC796" s="80">
        <v>-300</v>
      </c>
      <c r="CD796" s="67">
        <f t="shared" si="54"/>
        <v>-300</v>
      </c>
    </row>
    <row r="797" spans="1:82" ht="15" customHeight="1">
      <c r="A797" s="39" t="s">
        <v>23</v>
      </c>
      <c r="B797" s="71">
        <v>41087</v>
      </c>
      <c r="C797" s="72" t="s">
        <v>673</v>
      </c>
      <c r="D797" s="90"/>
      <c r="E797" s="73">
        <v>400</v>
      </c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66"/>
      <c r="BW797" s="66"/>
      <c r="BX797" s="66"/>
      <c r="BY797" s="66"/>
      <c r="BZ797" s="66"/>
      <c r="CA797" s="73">
        <v>400</v>
      </c>
      <c r="CB797" s="66"/>
      <c r="CC797" s="66"/>
      <c r="CD797" s="67">
        <f t="shared" si="54"/>
        <v>400</v>
      </c>
    </row>
    <row r="798" spans="1:82" ht="15" customHeight="1">
      <c r="A798" s="39" t="s">
        <v>23</v>
      </c>
      <c r="B798" s="71">
        <v>41089</v>
      </c>
      <c r="C798" s="72" t="s">
        <v>458</v>
      </c>
      <c r="D798" s="75" t="s">
        <v>640</v>
      </c>
      <c r="E798" s="73">
        <v>-153.4</v>
      </c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73">
        <v>-153.4</v>
      </c>
      <c r="BJ798" s="66"/>
      <c r="BK798" s="66"/>
      <c r="BL798" s="66"/>
      <c r="BM798" s="66"/>
      <c r="BN798" s="66"/>
      <c r="BO798" s="66"/>
      <c r="BP798" s="66"/>
      <c r="BQ798" s="66"/>
      <c r="BR798" s="66"/>
      <c r="BS798" s="66"/>
      <c r="BT798" s="66"/>
      <c r="BU798" s="66"/>
      <c r="BV798" s="66"/>
      <c r="BW798" s="66"/>
      <c r="BX798" s="66"/>
      <c r="BY798" s="66"/>
      <c r="BZ798" s="66"/>
      <c r="CA798" s="66"/>
      <c r="CB798" s="66"/>
      <c r="CC798" s="66"/>
      <c r="CD798" s="67">
        <f t="shared" si="54"/>
        <v>0</v>
      </c>
    </row>
    <row r="799" spans="1:82" ht="15" customHeight="1">
      <c r="A799" s="39" t="s">
        <v>23</v>
      </c>
      <c r="B799" s="71">
        <v>41090</v>
      </c>
      <c r="C799" s="72" t="s">
        <v>48</v>
      </c>
      <c r="D799" s="75" t="s">
        <v>641</v>
      </c>
      <c r="E799" s="73">
        <v>-10</v>
      </c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  <c r="BP799" s="66"/>
      <c r="BQ799" s="92">
        <v>-10</v>
      </c>
      <c r="BR799" s="66"/>
      <c r="BS799" s="66"/>
      <c r="BT799" s="66"/>
      <c r="BU799" s="66"/>
      <c r="BV799" s="66"/>
      <c r="BW799" s="66"/>
      <c r="BX799" s="66"/>
      <c r="BY799" s="66"/>
      <c r="BZ799" s="66"/>
      <c r="CA799" s="66"/>
      <c r="CB799" s="66"/>
      <c r="CC799" s="66"/>
      <c r="CD799" s="67">
        <f t="shared" si="54"/>
        <v>0</v>
      </c>
    </row>
    <row r="800" spans="1:82" ht="15" customHeight="1" thickBot="1">
      <c r="A800" s="39" t="s">
        <v>23</v>
      </c>
      <c r="B800" s="71">
        <v>41121</v>
      </c>
      <c r="C800" s="72" t="s">
        <v>13</v>
      </c>
      <c r="D800" s="75" t="s">
        <v>676</v>
      </c>
      <c r="E800" s="73">
        <v>-735.46</v>
      </c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73">
        <v>-302.7</v>
      </c>
      <c r="AI800" s="66"/>
      <c r="AJ800" s="73">
        <v>-85.31</v>
      </c>
      <c r="AK800" s="66"/>
      <c r="AL800" s="66"/>
      <c r="AM800" s="66"/>
      <c r="AN800" s="73">
        <v>-190.83</v>
      </c>
      <c r="AO800" s="66"/>
      <c r="AP800" s="73">
        <v>-156.62</v>
      </c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  <c r="BP800" s="66"/>
      <c r="BQ800" s="66"/>
      <c r="BR800" s="66"/>
      <c r="BS800" s="66"/>
      <c r="BT800" s="66"/>
      <c r="BU800" s="66"/>
      <c r="BV800" s="66"/>
      <c r="BW800" s="66"/>
      <c r="BX800" s="66"/>
      <c r="BY800" s="66"/>
      <c r="BZ800" s="66"/>
      <c r="CA800" s="66"/>
      <c r="CB800" s="66"/>
      <c r="CC800" s="66"/>
      <c r="CD800" s="67">
        <f t="shared" si="54"/>
        <v>0</v>
      </c>
    </row>
    <row r="801" spans="1:82" ht="15" customHeight="1" thickTop="1" thickBot="1">
      <c r="A801" s="10"/>
      <c r="B801" s="41"/>
      <c r="C801" s="42" t="s">
        <v>256</v>
      </c>
      <c r="D801" s="76"/>
      <c r="E801" s="97">
        <f t="shared" ref="E801:AJ801" si="55">SUM(E738:E800)</f>
        <v>90.250000000000227</v>
      </c>
      <c r="F801" s="64">
        <f t="shared" si="55"/>
        <v>0</v>
      </c>
      <c r="G801" s="64">
        <f t="shared" si="55"/>
        <v>0</v>
      </c>
      <c r="H801" s="64">
        <f t="shared" si="55"/>
        <v>0</v>
      </c>
      <c r="I801" s="64">
        <f t="shared" si="55"/>
        <v>0</v>
      </c>
      <c r="J801" s="64">
        <f t="shared" si="55"/>
        <v>0</v>
      </c>
      <c r="K801" s="64">
        <f t="shared" si="55"/>
        <v>0</v>
      </c>
      <c r="L801" s="64">
        <f t="shared" si="55"/>
        <v>1267.2</v>
      </c>
      <c r="M801" s="64">
        <f t="shared" si="55"/>
        <v>0</v>
      </c>
      <c r="N801" s="64">
        <f t="shared" si="55"/>
        <v>92.4</v>
      </c>
      <c r="O801" s="64">
        <f t="shared" si="55"/>
        <v>762.2</v>
      </c>
      <c r="P801" s="64">
        <f t="shared" si="55"/>
        <v>588.79999999999995</v>
      </c>
      <c r="Q801" s="64">
        <f t="shared" si="55"/>
        <v>0</v>
      </c>
      <c r="R801" s="64">
        <f t="shared" si="55"/>
        <v>0</v>
      </c>
      <c r="S801" s="64">
        <f t="shared" si="55"/>
        <v>0</v>
      </c>
      <c r="T801" s="64">
        <f t="shared" si="55"/>
        <v>0</v>
      </c>
      <c r="U801" s="64">
        <f t="shared" si="55"/>
        <v>0</v>
      </c>
      <c r="V801" s="64">
        <f t="shared" si="55"/>
        <v>0</v>
      </c>
      <c r="W801" s="64">
        <f t="shared" si="55"/>
        <v>0</v>
      </c>
      <c r="X801" s="64">
        <f t="shared" si="55"/>
        <v>0</v>
      </c>
      <c r="Y801" s="64">
        <f t="shared" si="55"/>
        <v>0</v>
      </c>
      <c r="Z801" s="64">
        <f t="shared" si="55"/>
        <v>626</v>
      </c>
      <c r="AA801" s="64">
        <f t="shared" si="55"/>
        <v>9</v>
      </c>
      <c r="AB801" s="64">
        <f t="shared" si="55"/>
        <v>35.200000000000003</v>
      </c>
      <c r="AC801" s="64">
        <f t="shared" si="55"/>
        <v>0</v>
      </c>
      <c r="AD801" s="64">
        <f t="shared" si="55"/>
        <v>0</v>
      </c>
      <c r="AE801" s="64">
        <f t="shared" si="55"/>
        <v>100</v>
      </c>
      <c r="AF801" s="64">
        <f t="shared" si="55"/>
        <v>0</v>
      </c>
      <c r="AG801" s="64">
        <f t="shared" si="55"/>
        <v>-784.92666666666662</v>
      </c>
      <c r="AH801" s="64">
        <f>SUM(AH738:AH800)</f>
        <v>-302.7</v>
      </c>
      <c r="AI801" s="64">
        <f t="shared" si="55"/>
        <v>-205.50666666666666</v>
      </c>
      <c r="AJ801" s="64">
        <f t="shared" si="55"/>
        <v>-85.31</v>
      </c>
      <c r="AK801" s="64">
        <f t="shared" ref="AK801:BQ801" si="56">SUM(AK738:AK800)</f>
        <v>-99</v>
      </c>
      <c r="AL801" s="64">
        <f t="shared" si="56"/>
        <v>0</v>
      </c>
      <c r="AM801" s="64">
        <f t="shared" si="56"/>
        <v>-465.51128205128202</v>
      </c>
      <c r="AN801" s="64">
        <f t="shared" si="56"/>
        <v>-190.83</v>
      </c>
      <c r="AO801" s="64">
        <f t="shared" si="56"/>
        <v>-381.01538461538462</v>
      </c>
      <c r="AP801" s="64">
        <f t="shared" si="56"/>
        <v>-156.62</v>
      </c>
      <c r="AQ801" s="64">
        <f t="shared" si="56"/>
        <v>0</v>
      </c>
      <c r="AR801" s="64">
        <f t="shared" si="56"/>
        <v>0</v>
      </c>
      <c r="AS801" s="64">
        <f t="shared" si="56"/>
        <v>0</v>
      </c>
      <c r="AT801" s="64">
        <f t="shared" si="56"/>
        <v>0</v>
      </c>
      <c r="AU801" s="64">
        <f t="shared" si="56"/>
        <v>0</v>
      </c>
      <c r="AV801" s="64">
        <f t="shared" si="56"/>
        <v>0</v>
      </c>
      <c r="AW801" s="64">
        <f t="shared" si="56"/>
        <v>0</v>
      </c>
      <c r="AX801" s="64">
        <f t="shared" si="56"/>
        <v>0</v>
      </c>
      <c r="AY801" s="64">
        <f t="shared" si="56"/>
        <v>0</v>
      </c>
      <c r="AZ801" s="64">
        <f t="shared" si="56"/>
        <v>0</v>
      </c>
      <c r="BA801" s="64">
        <f t="shared" si="56"/>
        <v>-430</v>
      </c>
      <c r="BB801" s="64">
        <f t="shared" si="56"/>
        <v>0</v>
      </c>
      <c r="BC801" s="64">
        <f t="shared" si="56"/>
        <v>0</v>
      </c>
      <c r="BD801" s="64">
        <f t="shared" si="56"/>
        <v>0</v>
      </c>
      <c r="BE801" s="64">
        <f t="shared" si="56"/>
        <v>0</v>
      </c>
      <c r="BF801" s="64">
        <f t="shared" si="56"/>
        <v>0</v>
      </c>
      <c r="BG801" s="64">
        <f t="shared" si="56"/>
        <v>0</v>
      </c>
      <c r="BH801" s="64">
        <f t="shared" si="56"/>
        <v>0</v>
      </c>
      <c r="BI801" s="64">
        <f t="shared" si="56"/>
        <v>-153.4</v>
      </c>
      <c r="BJ801" s="64">
        <f t="shared" si="56"/>
        <v>0</v>
      </c>
      <c r="BK801" s="64">
        <f t="shared" si="56"/>
        <v>0</v>
      </c>
      <c r="BL801" s="64"/>
      <c r="BM801" s="64">
        <f t="shared" si="56"/>
        <v>0</v>
      </c>
      <c r="BN801" s="64">
        <f t="shared" si="56"/>
        <v>-15.5</v>
      </c>
      <c r="BO801" s="64">
        <f t="shared" si="56"/>
        <v>0.51999999999999991</v>
      </c>
      <c r="BP801" s="64">
        <f t="shared" si="56"/>
        <v>-2.6900000000000008</v>
      </c>
      <c r="BQ801" s="64">
        <f t="shared" si="56"/>
        <v>-10</v>
      </c>
      <c r="BR801" s="64">
        <f t="shared" ref="BR801:BX801" si="57">SUM(BR738:BR800)</f>
        <v>0</v>
      </c>
      <c r="BS801" s="64">
        <f t="shared" si="57"/>
        <v>-18.72</v>
      </c>
      <c r="BT801" s="64">
        <f t="shared" si="57"/>
        <v>-162.84</v>
      </c>
      <c r="BU801" s="64">
        <f t="shared" si="57"/>
        <v>0</v>
      </c>
      <c r="BV801" s="64">
        <f t="shared" si="57"/>
        <v>0</v>
      </c>
      <c r="BW801" s="64">
        <f t="shared" si="57"/>
        <v>0</v>
      </c>
      <c r="BX801" s="64">
        <f t="shared" si="57"/>
        <v>73.5</v>
      </c>
      <c r="BY801" s="65">
        <f>SUM(F801:AF801)</f>
        <v>3480.8</v>
      </c>
      <c r="BZ801" s="65">
        <f>SUM(AG801:BW801)</f>
        <v>-3464.05</v>
      </c>
      <c r="CA801" s="64">
        <f>SUM(CA738:CA800)</f>
        <v>905.5</v>
      </c>
      <c r="CB801" s="64">
        <f>SUM(CB738:CB800)</f>
        <v>-2.4199999999999875</v>
      </c>
      <c r="CC801" s="64">
        <f>SUM(CC738:CC800)</f>
        <v>32.899999999999977</v>
      </c>
      <c r="CD801" s="67"/>
    </row>
    <row r="802" spans="1:82" ht="15" customHeight="1" thickTop="1">
      <c r="A802" s="39" t="s">
        <v>23</v>
      </c>
      <c r="B802" s="71">
        <v>41093</v>
      </c>
      <c r="C802" s="72" t="s">
        <v>19</v>
      </c>
      <c r="D802" s="75" t="s">
        <v>642</v>
      </c>
      <c r="E802" s="73">
        <v>-13.55</v>
      </c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  <c r="BO802" s="66"/>
      <c r="BP802" s="66"/>
      <c r="BQ802" s="66"/>
      <c r="BR802" s="66"/>
      <c r="BS802" s="66"/>
      <c r="BT802" s="66"/>
      <c r="BU802" s="73">
        <v>-13.55</v>
      </c>
      <c r="BV802" s="66"/>
      <c r="BW802" s="66"/>
      <c r="BX802" s="66"/>
      <c r="BY802" s="66"/>
      <c r="BZ802" s="66"/>
      <c r="CA802" s="66"/>
      <c r="CB802" s="66"/>
      <c r="CC802" s="66"/>
      <c r="CD802" s="67">
        <f t="shared" ref="CD802:CD826" si="58">E802-SUM(F802:BX802)</f>
        <v>0</v>
      </c>
    </row>
    <row r="803" spans="1:82" ht="15" customHeight="1">
      <c r="A803" s="43" t="s">
        <v>22</v>
      </c>
      <c r="B803" s="71">
        <v>41094</v>
      </c>
      <c r="C803" s="72" t="s">
        <v>70</v>
      </c>
      <c r="D803" s="90"/>
      <c r="E803" s="80">
        <v>48.06</v>
      </c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73">
        <v>3</v>
      </c>
      <c r="BO803" s="73">
        <v>0.36</v>
      </c>
      <c r="BP803" s="73">
        <v>0.6</v>
      </c>
      <c r="BQ803" s="66"/>
      <c r="BR803" s="66"/>
      <c r="BS803" s="66"/>
      <c r="BT803" s="66"/>
      <c r="BU803" s="66"/>
      <c r="BV803" s="66"/>
      <c r="BW803" s="66"/>
      <c r="BX803" s="80">
        <v>44.1</v>
      </c>
      <c r="BY803" s="66"/>
      <c r="BZ803" s="66"/>
      <c r="CA803" s="66"/>
      <c r="CB803" s="80">
        <v>48.06</v>
      </c>
      <c r="CC803" s="66"/>
      <c r="CD803" s="67">
        <f t="shared" si="58"/>
        <v>0</v>
      </c>
    </row>
    <row r="804" spans="1:82" ht="15" customHeight="1">
      <c r="A804" s="39" t="s">
        <v>23</v>
      </c>
      <c r="B804" s="71">
        <v>41099</v>
      </c>
      <c r="C804" s="72" t="s">
        <v>116</v>
      </c>
      <c r="D804" s="90"/>
      <c r="E804" s="73">
        <v>8</v>
      </c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73">
        <v>8</v>
      </c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  <c r="BO804" s="66"/>
      <c r="BP804" s="66"/>
      <c r="BQ804" s="66"/>
      <c r="BR804" s="66"/>
      <c r="BS804" s="66"/>
      <c r="BT804" s="66"/>
      <c r="BU804" s="66"/>
      <c r="BV804" s="66"/>
      <c r="BW804" s="66"/>
      <c r="BX804" s="66"/>
      <c r="BY804" s="66"/>
      <c r="BZ804" s="66"/>
      <c r="CA804" s="66"/>
      <c r="CB804" s="66"/>
      <c r="CC804" s="66"/>
      <c r="CD804" s="67">
        <f t="shared" si="58"/>
        <v>0</v>
      </c>
    </row>
    <row r="805" spans="1:82" ht="15" customHeight="1">
      <c r="A805" s="39" t="s">
        <v>23</v>
      </c>
      <c r="B805" s="71">
        <v>41099</v>
      </c>
      <c r="C805" s="72" t="s">
        <v>257</v>
      </c>
      <c r="D805" s="75" t="s">
        <v>643</v>
      </c>
      <c r="E805" s="73">
        <v>-676.82</v>
      </c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73">
        <v>-676.82</v>
      </c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  <c r="BP805" s="66"/>
      <c r="BQ805" s="66"/>
      <c r="BR805" s="66"/>
      <c r="BS805" s="66"/>
      <c r="BT805" s="66"/>
      <c r="BU805" s="66"/>
      <c r="BV805" s="66"/>
      <c r="BW805" s="66"/>
      <c r="BX805" s="66"/>
      <c r="BY805" s="66"/>
      <c r="BZ805" s="66"/>
      <c r="CA805" s="66"/>
      <c r="CB805" s="66"/>
      <c r="CC805" s="66"/>
      <c r="CD805" s="67">
        <f t="shared" si="58"/>
        <v>0</v>
      </c>
    </row>
    <row r="806" spans="1:82" ht="15" customHeight="1">
      <c r="A806" s="39" t="s">
        <v>23</v>
      </c>
      <c r="B806" s="71">
        <v>41099</v>
      </c>
      <c r="C806" s="72" t="s">
        <v>110</v>
      </c>
      <c r="D806" s="90" t="s">
        <v>421</v>
      </c>
      <c r="E806" s="73">
        <v>-1.5</v>
      </c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73">
        <v>-1.5</v>
      </c>
      <c r="BN806" s="66"/>
      <c r="BO806" s="66"/>
      <c r="BP806" s="66"/>
      <c r="BQ806" s="66"/>
      <c r="BR806" s="66"/>
      <c r="BS806" s="66"/>
      <c r="BT806" s="66"/>
      <c r="BU806" s="66"/>
      <c r="BV806" s="66"/>
      <c r="BW806" s="66"/>
      <c r="BX806" s="66"/>
      <c r="BY806" s="66"/>
      <c r="BZ806" s="66"/>
      <c r="CA806" s="66"/>
      <c r="CB806" s="66"/>
      <c r="CC806" s="66"/>
      <c r="CD806" s="67">
        <f t="shared" si="58"/>
        <v>0</v>
      </c>
    </row>
    <row r="807" spans="1:82" ht="15" customHeight="1">
      <c r="A807" s="39" t="s">
        <v>23</v>
      </c>
      <c r="B807" s="71">
        <v>41100</v>
      </c>
      <c r="C807" s="72" t="s">
        <v>10</v>
      </c>
      <c r="D807" s="75" t="s">
        <v>644</v>
      </c>
      <c r="E807" s="73">
        <v>-162.84</v>
      </c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  <c r="BP807" s="66"/>
      <c r="BQ807" s="66"/>
      <c r="BR807" s="66"/>
      <c r="BS807" s="66"/>
      <c r="BT807" s="73">
        <v>-162.84</v>
      </c>
      <c r="BU807" s="66"/>
      <c r="BV807" s="66"/>
      <c r="BW807" s="66"/>
      <c r="BX807" s="66"/>
      <c r="BY807" s="66"/>
      <c r="BZ807" s="66"/>
      <c r="CA807" s="66"/>
      <c r="CB807" s="66"/>
      <c r="CC807" s="66"/>
      <c r="CD807" s="67">
        <f t="shared" si="58"/>
        <v>0</v>
      </c>
    </row>
    <row r="808" spans="1:82" ht="15" customHeight="1">
      <c r="A808" s="39" t="s">
        <v>23</v>
      </c>
      <c r="B808" s="71">
        <v>41101</v>
      </c>
      <c r="C808" s="72" t="s">
        <v>424</v>
      </c>
      <c r="D808" s="75" t="s">
        <v>645</v>
      </c>
      <c r="E808" s="73">
        <v>-213.1</v>
      </c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73">
        <v>-213.1</v>
      </c>
      <c r="BL808" s="73"/>
      <c r="BM808" s="66"/>
      <c r="BN808" s="66"/>
      <c r="BO808" s="66"/>
      <c r="BP808" s="66"/>
      <c r="BQ808" s="66"/>
      <c r="BR808" s="66"/>
      <c r="BS808" s="66"/>
      <c r="BT808" s="66"/>
      <c r="BU808" s="66"/>
      <c r="BV808" s="66"/>
      <c r="BW808" s="66"/>
      <c r="BX808" s="66"/>
      <c r="BY808" s="66"/>
      <c r="BZ808" s="66"/>
      <c r="CA808" s="66"/>
      <c r="CB808" s="66"/>
      <c r="CC808" s="66"/>
      <c r="CD808" s="67">
        <f t="shared" si="58"/>
        <v>0</v>
      </c>
    </row>
    <row r="809" spans="1:82" ht="15" customHeight="1">
      <c r="A809" s="39" t="s">
        <v>23</v>
      </c>
      <c r="B809" s="71">
        <v>41101</v>
      </c>
      <c r="C809" s="72" t="s">
        <v>110</v>
      </c>
      <c r="D809" s="90" t="s">
        <v>421</v>
      </c>
      <c r="E809" s="73">
        <v>-1</v>
      </c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73">
        <v>-1</v>
      </c>
      <c r="BN809" s="66"/>
      <c r="BO809" s="66"/>
      <c r="BP809" s="66"/>
      <c r="BQ809" s="66"/>
      <c r="BR809" s="66"/>
      <c r="BS809" s="66"/>
      <c r="BT809" s="66"/>
      <c r="BU809" s="66"/>
      <c r="BV809" s="66"/>
      <c r="BW809" s="66"/>
      <c r="BX809" s="66"/>
      <c r="BY809" s="66"/>
      <c r="BZ809" s="66"/>
      <c r="CA809" s="66"/>
      <c r="CB809" s="66"/>
      <c r="CC809" s="66"/>
      <c r="CD809" s="67">
        <f t="shared" si="58"/>
        <v>0</v>
      </c>
    </row>
    <row r="810" spans="1:82" ht="15" customHeight="1">
      <c r="A810" s="43" t="s">
        <v>22</v>
      </c>
      <c r="B810" s="71">
        <v>41102</v>
      </c>
      <c r="C810" s="72" t="s">
        <v>384</v>
      </c>
      <c r="D810" s="90"/>
      <c r="E810" s="80">
        <v>12.97</v>
      </c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80">
        <v>12.97</v>
      </c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66"/>
      <c r="BW810" s="66"/>
      <c r="BX810" s="66"/>
      <c r="BY810" s="66"/>
      <c r="BZ810" s="66"/>
      <c r="CA810" s="66"/>
      <c r="CB810" s="80">
        <v>12.97</v>
      </c>
      <c r="CC810" s="66"/>
      <c r="CD810" s="67">
        <f t="shared" si="58"/>
        <v>0</v>
      </c>
    </row>
    <row r="811" spans="1:82" ht="15" customHeight="1">
      <c r="A811" s="39" t="s">
        <v>23</v>
      </c>
      <c r="B811" s="71">
        <v>41106</v>
      </c>
      <c r="C811" s="72" t="s">
        <v>223</v>
      </c>
      <c r="D811" s="75" t="s">
        <v>682</v>
      </c>
      <c r="E811" s="73">
        <v>-26.92</v>
      </c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  <c r="BP811" s="66"/>
      <c r="BQ811" s="66"/>
      <c r="BR811" s="66"/>
      <c r="BS811" s="73">
        <v>-26.92</v>
      </c>
      <c r="BT811" s="66"/>
      <c r="BU811" s="66"/>
      <c r="BV811" s="66"/>
      <c r="BW811" s="66"/>
      <c r="BX811" s="66"/>
      <c r="BY811" s="66"/>
      <c r="BZ811" s="66"/>
      <c r="CA811" s="66"/>
      <c r="CB811" s="66"/>
      <c r="CC811" s="66"/>
      <c r="CD811" s="67">
        <f t="shared" si="58"/>
        <v>0</v>
      </c>
    </row>
    <row r="812" spans="1:82" ht="15" customHeight="1">
      <c r="A812" s="39" t="s">
        <v>23</v>
      </c>
      <c r="B812" s="71">
        <v>41107</v>
      </c>
      <c r="C812" s="72" t="s">
        <v>47</v>
      </c>
      <c r="D812" s="75" t="s">
        <v>677</v>
      </c>
      <c r="E812" s="73">
        <v>-60</v>
      </c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92">
        <v>-60</v>
      </c>
      <c r="BW812" s="66"/>
      <c r="BX812" s="66"/>
      <c r="BY812" s="66"/>
      <c r="BZ812" s="66"/>
      <c r="CA812" s="66"/>
      <c r="CB812" s="66"/>
      <c r="CC812" s="66"/>
      <c r="CD812" s="67">
        <f t="shared" si="58"/>
        <v>0</v>
      </c>
    </row>
    <row r="813" spans="1:82" ht="15" customHeight="1">
      <c r="A813" s="43" t="s">
        <v>22</v>
      </c>
      <c r="B813" s="71">
        <v>41108</v>
      </c>
      <c r="C813" s="72" t="s">
        <v>374</v>
      </c>
      <c r="D813" s="90"/>
      <c r="E813" s="80">
        <v>35</v>
      </c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  <c r="BO813" s="66"/>
      <c r="BP813" s="66"/>
      <c r="BQ813" s="66"/>
      <c r="BR813" s="66"/>
      <c r="BS813" s="66"/>
      <c r="BT813" s="66"/>
      <c r="BU813" s="66"/>
      <c r="BV813" s="66"/>
      <c r="BW813" s="66"/>
      <c r="BX813" s="66"/>
      <c r="BY813" s="66"/>
      <c r="BZ813" s="66"/>
      <c r="CA813" s="66"/>
      <c r="CB813" s="80">
        <v>35</v>
      </c>
      <c r="CC813" s="66"/>
      <c r="CD813" s="67">
        <f t="shared" si="58"/>
        <v>35</v>
      </c>
    </row>
    <row r="814" spans="1:82" ht="15" customHeight="1">
      <c r="A814" s="43" t="s">
        <v>22</v>
      </c>
      <c r="B814" s="71">
        <v>41108</v>
      </c>
      <c r="C814" s="72" t="s">
        <v>385</v>
      </c>
      <c r="D814" s="90"/>
      <c r="E814" s="80">
        <v>-50</v>
      </c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  <c r="BP814" s="66"/>
      <c r="BQ814" s="66"/>
      <c r="BR814" s="66"/>
      <c r="BS814" s="66"/>
      <c r="BT814" s="66"/>
      <c r="BU814" s="66"/>
      <c r="BV814" s="66"/>
      <c r="BW814" s="66"/>
      <c r="BX814" s="66"/>
      <c r="BY814" s="66"/>
      <c r="BZ814" s="66"/>
      <c r="CA814" s="66"/>
      <c r="CB814" s="80">
        <v>-50</v>
      </c>
      <c r="CC814" s="66"/>
      <c r="CD814" s="67">
        <f t="shared" si="58"/>
        <v>-50</v>
      </c>
    </row>
    <row r="815" spans="1:82" ht="15" customHeight="1">
      <c r="A815" s="43" t="s">
        <v>22</v>
      </c>
      <c r="B815" s="71">
        <v>41108</v>
      </c>
      <c r="C815" s="72" t="s">
        <v>386</v>
      </c>
      <c r="D815" s="90"/>
      <c r="E815" s="80">
        <v>-13.8</v>
      </c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  <c r="BP815" s="66"/>
      <c r="BQ815" s="66"/>
      <c r="BR815" s="66"/>
      <c r="BS815" s="66"/>
      <c r="BT815" s="66"/>
      <c r="BU815" s="66"/>
      <c r="BV815" s="66"/>
      <c r="BW815" s="66"/>
      <c r="BX815" s="66"/>
      <c r="BY815" s="66"/>
      <c r="BZ815" s="66"/>
      <c r="CA815" s="66"/>
      <c r="CB815" s="80">
        <v>-13.8</v>
      </c>
      <c r="CC815" s="66"/>
      <c r="CD815" s="67">
        <f t="shared" si="58"/>
        <v>-13.8</v>
      </c>
    </row>
    <row r="816" spans="1:82" ht="15" customHeight="1">
      <c r="A816" s="43" t="s">
        <v>22</v>
      </c>
      <c r="B816" s="71">
        <v>41109</v>
      </c>
      <c r="C816" s="72" t="s">
        <v>331</v>
      </c>
      <c r="D816" s="90"/>
      <c r="E816" s="80">
        <v>7</v>
      </c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80">
        <v>7</v>
      </c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  <c r="BP816" s="66"/>
      <c r="BQ816" s="66"/>
      <c r="BR816" s="66"/>
      <c r="BS816" s="66"/>
      <c r="BT816" s="66"/>
      <c r="BU816" s="66"/>
      <c r="BV816" s="66"/>
      <c r="BW816" s="66"/>
      <c r="BX816" s="66"/>
      <c r="BY816" s="66"/>
      <c r="BZ816" s="66"/>
      <c r="CA816" s="66"/>
      <c r="CB816" s="80">
        <v>7</v>
      </c>
      <c r="CC816" s="66"/>
      <c r="CD816" s="67">
        <f t="shared" si="58"/>
        <v>0</v>
      </c>
    </row>
    <row r="817" spans="1:82" ht="15" customHeight="1">
      <c r="A817" s="43" t="s">
        <v>22</v>
      </c>
      <c r="B817" s="71">
        <v>41109</v>
      </c>
      <c r="C817" s="72" t="s">
        <v>331</v>
      </c>
      <c r="D817" s="90"/>
      <c r="E817" s="80">
        <v>13.7</v>
      </c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80">
        <v>13.7</v>
      </c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  <c r="BO817" s="66"/>
      <c r="BP817" s="66"/>
      <c r="BQ817" s="66"/>
      <c r="BR817" s="66"/>
      <c r="BS817" s="66"/>
      <c r="BT817" s="66"/>
      <c r="BU817" s="66"/>
      <c r="BV817" s="66"/>
      <c r="BW817" s="66"/>
      <c r="BX817" s="66"/>
      <c r="BY817" s="66"/>
      <c r="BZ817" s="66"/>
      <c r="CA817" s="66"/>
      <c r="CB817" s="80">
        <v>13.7</v>
      </c>
      <c r="CC817" s="66"/>
      <c r="CD817" s="67">
        <f t="shared" si="58"/>
        <v>0</v>
      </c>
    </row>
    <row r="818" spans="1:82" ht="15" customHeight="1">
      <c r="A818" s="43" t="s">
        <v>22</v>
      </c>
      <c r="B818" s="71">
        <v>41109</v>
      </c>
      <c r="C818" s="72" t="s">
        <v>331</v>
      </c>
      <c r="D818" s="90"/>
      <c r="E818" s="80">
        <v>8.5</v>
      </c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80">
        <v>8.5</v>
      </c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  <c r="BP818" s="66"/>
      <c r="BQ818" s="66"/>
      <c r="BR818" s="66"/>
      <c r="BS818" s="66"/>
      <c r="BT818" s="66"/>
      <c r="BU818" s="66"/>
      <c r="BV818" s="66"/>
      <c r="BW818" s="66"/>
      <c r="BX818" s="66"/>
      <c r="BY818" s="66"/>
      <c r="BZ818" s="66"/>
      <c r="CA818" s="66"/>
      <c r="CB818" s="80">
        <v>8.5</v>
      </c>
      <c r="CC818" s="66"/>
      <c r="CD818" s="67">
        <f t="shared" si="58"/>
        <v>0</v>
      </c>
    </row>
    <row r="819" spans="1:82" ht="15" customHeight="1">
      <c r="A819" s="43" t="s">
        <v>22</v>
      </c>
      <c r="B819" s="71">
        <v>41109</v>
      </c>
      <c r="C819" s="72" t="s">
        <v>331</v>
      </c>
      <c r="D819" s="90"/>
      <c r="E819" s="80">
        <v>5.7</v>
      </c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80">
        <v>5.7</v>
      </c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  <c r="BP819" s="66"/>
      <c r="BQ819" s="66"/>
      <c r="BR819" s="66"/>
      <c r="BS819" s="66"/>
      <c r="BT819" s="66"/>
      <c r="BU819" s="66"/>
      <c r="BV819" s="66"/>
      <c r="BW819" s="66"/>
      <c r="BX819" s="66"/>
      <c r="BY819" s="66"/>
      <c r="BZ819" s="66"/>
      <c r="CA819" s="66"/>
      <c r="CB819" s="80">
        <v>5.7</v>
      </c>
      <c r="CC819" s="66"/>
      <c r="CD819" s="67">
        <f t="shared" si="58"/>
        <v>0</v>
      </c>
    </row>
    <row r="820" spans="1:82" ht="15" customHeight="1">
      <c r="A820" s="43" t="s">
        <v>22</v>
      </c>
      <c r="B820" s="71">
        <v>41109</v>
      </c>
      <c r="C820" s="72" t="s">
        <v>331</v>
      </c>
      <c r="D820" s="90"/>
      <c r="E820" s="80">
        <v>8.5</v>
      </c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80">
        <v>8.5</v>
      </c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  <c r="BO820" s="66"/>
      <c r="BP820" s="66"/>
      <c r="BQ820" s="66"/>
      <c r="BR820" s="66"/>
      <c r="BS820" s="66"/>
      <c r="BT820" s="66"/>
      <c r="BU820" s="66"/>
      <c r="BV820" s="66"/>
      <c r="BW820" s="66"/>
      <c r="BX820" s="66"/>
      <c r="BY820" s="66"/>
      <c r="BZ820" s="66"/>
      <c r="CA820" s="66"/>
      <c r="CB820" s="80">
        <v>8.5</v>
      </c>
      <c r="CC820" s="66"/>
      <c r="CD820" s="67">
        <f t="shared" si="58"/>
        <v>0</v>
      </c>
    </row>
    <row r="821" spans="1:82" ht="15" customHeight="1">
      <c r="A821" s="43" t="s">
        <v>22</v>
      </c>
      <c r="B821" s="71">
        <v>41109</v>
      </c>
      <c r="C821" s="72" t="s">
        <v>387</v>
      </c>
      <c r="D821" s="90"/>
      <c r="E821" s="80">
        <v>12</v>
      </c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80">
        <v>12</v>
      </c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  <c r="BO821" s="66"/>
      <c r="BP821" s="66"/>
      <c r="BQ821" s="66"/>
      <c r="BR821" s="66"/>
      <c r="BS821" s="66"/>
      <c r="BT821" s="66"/>
      <c r="BU821" s="66"/>
      <c r="BV821" s="66"/>
      <c r="BW821" s="66"/>
      <c r="BX821" s="66"/>
      <c r="BY821" s="66"/>
      <c r="BZ821" s="66"/>
      <c r="CA821" s="66"/>
      <c r="CB821" s="80">
        <v>12</v>
      </c>
      <c r="CC821" s="66"/>
      <c r="CD821" s="67">
        <f t="shared" si="58"/>
        <v>0</v>
      </c>
    </row>
    <row r="822" spans="1:82" ht="15" customHeight="1">
      <c r="A822" s="43" t="s">
        <v>22</v>
      </c>
      <c r="B822" s="71">
        <v>41109</v>
      </c>
      <c r="C822" s="72" t="s">
        <v>662</v>
      </c>
      <c r="D822" s="90"/>
      <c r="E822" s="80">
        <v>3</v>
      </c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80">
        <v>3</v>
      </c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  <c r="BO822" s="66"/>
      <c r="BP822" s="66"/>
      <c r="BQ822" s="66"/>
      <c r="BR822" s="66"/>
      <c r="BS822" s="66"/>
      <c r="BT822" s="66"/>
      <c r="BU822" s="66"/>
      <c r="BV822" s="66"/>
      <c r="BW822" s="66"/>
      <c r="BX822" s="66"/>
      <c r="BY822" s="66"/>
      <c r="BZ822" s="66"/>
      <c r="CA822" s="66"/>
      <c r="CB822" s="80">
        <v>3</v>
      </c>
      <c r="CC822" s="66"/>
      <c r="CD822" s="67">
        <f t="shared" si="58"/>
        <v>0</v>
      </c>
    </row>
    <row r="823" spans="1:82" ht="15" customHeight="1">
      <c r="A823" s="39" t="s">
        <v>23</v>
      </c>
      <c r="B823" s="71">
        <v>41110</v>
      </c>
      <c r="C823" s="79" t="s">
        <v>43</v>
      </c>
      <c r="D823" s="75" t="s">
        <v>678</v>
      </c>
      <c r="E823" s="73">
        <v>-304.42</v>
      </c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73">
        <v>-130.05000000000001</v>
      </c>
      <c r="AI823" s="66"/>
      <c r="AJ823" s="73">
        <v>-10.71</v>
      </c>
      <c r="AK823" s="66"/>
      <c r="AL823" s="66"/>
      <c r="AM823" s="66"/>
      <c r="AN823" s="73">
        <v>-95.44</v>
      </c>
      <c r="AO823" s="66"/>
      <c r="AP823" s="73">
        <v>-68.22</v>
      </c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  <c r="BO823" s="66"/>
      <c r="BP823" s="66"/>
      <c r="BQ823" s="66"/>
      <c r="BR823" s="66"/>
      <c r="BS823" s="66"/>
      <c r="BT823" s="66"/>
      <c r="BU823" s="66"/>
      <c r="BV823" s="66"/>
      <c r="BW823" s="66"/>
      <c r="BX823" s="66"/>
      <c r="BY823" s="66"/>
      <c r="BZ823" s="66"/>
      <c r="CA823" s="66"/>
      <c r="CB823" s="66"/>
      <c r="CC823" s="66"/>
      <c r="CD823" s="67">
        <f t="shared" si="58"/>
        <v>0</v>
      </c>
    </row>
    <row r="824" spans="1:82" ht="15" customHeight="1">
      <c r="A824" s="43" t="s">
        <v>22</v>
      </c>
      <c r="B824" s="71">
        <v>41110</v>
      </c>
      <c r="C824" s="72" t="s">
        <v>729</v>
      </c>
      <c r="D824" s="90"/>
      <c r="E824" s="80">
        <v>30.36</v>
      </c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73">
        <v>3</v>
      </c>
      <c r="BO824" s="73">
        <v>0.36</v>
      </c>
      <c r="BP824" s="73">
        <v>0.6</v>
      </c>
      <c r="BQ824" s="66"/>
      <c r="BR824" s="66"/>
      <c r="BS824" s="66"/>
      <c r="BT824" s="66"/>
      <c r="BU824" s="66"/>
      <c r="BV824" s="66"/>
      <c r="BW824" s="66"/>
      <c r="BX824" s="80">
        <v>26.4</v>
      </c>
      <c r="BY824" s="66"/>
      <c r="BZ824" s="66"/>
      <c r="CA824" s="66"/>
      <c r="CB824" s="80">
        <v>30.36</v>
      </c>
      <c r="CC824" s="66"/>
      <c r="CD824" s="67">
        <f t="shared" si="58"/>
        <v>0</v>
      </c>
    </row>
    <row r="825" spans="1:82" ht="15" customHeight="1">
      <c r="A825" s="43" t="s">
        <v>22</v>
      </c>
      <c r="B825" s="71">
        <v>41110</v>
      </c>
      <c r="C825" s="72" t="s">
        <v>387</v>
      </c>
      <c r="D825" s="90"/>
      <c r="E825" s="80">
        <v>15.55</v>
      </c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80">
        <v>15.55</v>
      </c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  <c r="BO825" s="66"/>
      <c r="BP825" s="66"/>
      <c r="BQ825" s="66"/>
      <c r="BR825" s="66"/>
      <c r="BS825" s="66"/>
      <c r="BT825" s="66"/>
      <c r="BU825" s="66"/>
      <c r="BV825" s="66"/>
      <c r="BW825" s="66"/>
      <c r="BX825" s="66"/>
      <c r="BY825" s="66"/>
      <c r="BZ825" s="66"/>
      <c r="CA825" s="66"/>
      <c r="CB825" s="80">
        <v>15.55</v>
      </c>
      <c r="CC825" s="66"/>
      <c r="CD825" s="67">
        <f t="shared" si="58"/>
        <v>0</v>
      </c>
    </row>
    <row r="826" spans="1:82" ht="15" customHeight="1" thickBot="1">
      <c r="A826" s="39" t="s">
        <v>23</v>
      </c>
      <c r="B826" s="71">
        <v>41117</v>
      </c>
      <c r="C826" s="72" t="s">
        <v>19</v>
      </c>
      <c r="D826" s="75" t="s">
        <v>679</v>
      </c>
      <c r="E826" s="73">
        <v>-18.100000000000001</v>
      </c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  <c r="BO826" s="66"/>
      <c r="BP826" s="66"/>
      <c r="BQ826" s="66"/>
      <c r="BR826" s="66"/>
      <c r="BS826" s="66"/>
      <c r="BT826" s="66"/>
      <c r="BU826" s="73">
        <v>-18.100000000000001</v>
      </c>
      <c r="BV826" s="66"/>
      <c r="BW826" s="66"/>
      <c r="BX826" s="66"/>
      <c r="BY826" s="66"/>
      <c r="BZ826" s="66"/>
      <c r="CA826" s="66"/>
      <c r="CB826" s="66"/>
      <c r="CC826" s="66"/>
      <c r="CD826" s="67">
        <f t="shared" si="58"/>
        <v>0</v>
      </c>
    </row>
    <row r="827" spans="1:82" ht="15" customHeight="1" thickTop="1" thickBot="1">
      <c r="A827" s="10"/>
      <c r="B827" s="41"/>
      <c r="C827" s="42" t="s">
        <v>258</v>
      </c>
      <c r="D827" s="76"/>
      <c r="E827" s="97">
        <f t="shared" ref="E827:AJ827" si="59">SUM(E802:E826)</f>
        <v>-1333.71</v>
      </c>
      <c r="F827" s="64">
        <f t="shared" si="59"/>
        <v>0</v>
      </c>
      <c r="G827" s="64">
        <f t="shared" si="59"/>
        <v>0</v>
      </c>
      <c r="H827" s="64">
        <f t="shared" si="59"/>
        <v>0</v>
      </c>
      <c r="I827" s="64">
        <f t="shared" si="59"/>
        <v>0</v>
      </c>
      <c r="J827" s="64">
        <f t="shared" si="59"/>
        <v>0</v>
      </c>
      <c r="K827" s="64">
        <f t="shared" si="59"/>
        <v>0</v>
      </c>
      <c r="L827" s="64">
        <f t="shared" si="59"/>
        <v>0</v>
      </c>
      <c r="M827" s="64">
        <f t="shared" si="59"/>
        <v>0</v>
      </c>
      <c r="N827" s="64">
        <f t="shared" si="59"/>
        <v>0</v>
      </c>
      <c r="O827" s="64">
        <f t="shared" si="59"/>
        <v>0</v>
      </c>
      <c r="P827" s="64">
        <f t="shared" si="59"/>
        <v>8</v>
      </c>
      <c r="Q827" s="64">
        <f t="shared" si="59"/>
        <v>0</v>
      </c>
      <c r="R827" s="64">
        <f t="shared" si="59"/>
        <v>0</v>
      </c>
      <c r="S827" s="64">
        <f t="shared" si="59"/>
        <v>0</v>
      </c>
      <c r="T827" s="64">
        <f t="shared" si="59"/>
        <v>0</v>
      </c>
      <c r="U827" s="64">
        <f t="shared" si="59"/>
        <v>0</v>
      </c>
      <c r="V827" s="64">
        <f t="shared" si="59"/>
        <v>0</v>
      </c>
      <c r="W827" s="64">
        <f t="shared" si="59"/>
        <v>0</v>
      </c>
      <c r="X827" s="64">
        <f t="shared" si="59"/>
        <v>0</v>
      </c>
      <c r="Y827" s="64">
        <f t="shared" si="59"/>
        <v>0</v>
      </c>
      <c r="Z827" s="64">
        <f t="shared" si="59"/>
        <v>40.519999999999996</v>
      </c>
      <c r="AA827" s="64">
        <f t="shared" si="59"/>
        <v>3</v>
      </c>
      <c r="AB827" s="64">
        <f t="shared" si="59"/>
        <v>43.4</v>
      </c>
      <c r="AC827" s="64">
        <f t="shared" si="59"/>
        <v>0</v>
      </c>
      <c r="AD827" s="64">
        <f t="shared" si="59"/>
        <v>0</v>
      </c>
      <c r="AE827" s="64">
        <f t="shared" si="59"/>
        <v>0</v>
      </c>
      <c r="AF827" s="64">
        <f t="shared" si="59"/>
        <v>0</v>
      </c>
      <c r="AG827" s="64">
        <f t="shared" si="59"/>
        <v>0</v>
      </c>
      <c r="AH827" s="64">
        <f t="shared" si="59"/>
        <v>-130.05000000000001</v>
      </c>
      <c r="AI827" s="64">
        <f t="shared" si="59"/>
        <v>0</v>
      </c>
      <c r="AJ827" s="64">
        <f t="shared" si="59"/>
        <v>-10.71</v>
      </c>
      <c r="AK827" s="64">
        <f t="shared" ref="AK827:BQ827" si="60">SUM(AK802:AK826)</f>
        <v>0</v>
      </c>
      <c r="AL827" s="64">
        <f t="shared" si="60"/>
        <v>0</v>
      </c>
      <c r="AM827" s="64">
        <f t="shared" si="60"/>
        <v>0</v>
      </c>
      <c r="AN827" s="64">
        <f t="shared" si="60"/>
        <v>-95.44</v>
      </c>
      <c r="AO827" s="64">
        <f t="shared" si="60"/>
        <v>0</v>
      </c>
      <c r="AP827" s="64">
        <f t="shared" si="60"/>
        <v>-68.22</v>
      </c>
      <c r="AQ827" s="64">
        <f t="shared" si="60"/>
        <v>0</v>
      </c>
      <c r="AR827" s="64">
        <f t="shared" si="60"/>
        <v>0</v>
      </c>
      <c r="AS827" s="64">
        <f t="shared" si="60"/>
        <v>0</v>
      </c>
      <c r="AT827" s="64">
        <f t="shared" si="60"/>
        <v>0</v>
      </c>
      <c r="AU827" s="64">
        <f t="shared" si="60"/>
        <v>0</v>
      </c>
      <c r="AV827" s="64">
        <f t="shared" si="60"/>
        <v>0</v>
      </c>
      <c r="AW827" s="64">
        <f t="shared" si="60"/>
        <v>0</v>
      </c>
      <c r="AX827" s="64">
        <f t="shared" si="60"/>
        <v>0</v>
      </c>
      <c r="AY827" s="64">
        <f t="shared" si="60"/>
        <v>0</v>
      </c>
      <c r="AZ827" s="64">
        <f t="shared" si="60"/>
        <v>0</v>
      </c>
      <c r="BA827" s="64">
        <f t="shared" si="60"/>
        <v>-676.82</v>
      </c>
      <c r="BB827" s="64">
        <f t="shared" si="60"/>
        <v>0</v>
      </c>
      <c r="BC827" s="64">
        <f t="shared" si="60"/>
        <v>0</v>
      </c>
      <c r="BD827" s="64">
        <f t="shared" si="60"/>
        <v>0</v>
      </c>
      <c r="BE827" s="64">
        <f t="shared" si="60"/>
        <v>0</v>
      </c>
      <c r="BF827" s="64">
        <f t="shared" si="60"/>
        <v>0</v>
      </c>
      <c r="BG827" s="64">
        <f t="shared" si="60"/>
        <v>0</v>
      </c>
      <c r="BH827" s="64">
        <f t="shared" si="60"/>
        <v>0</v>
      </c>
      <c r="BI827" s="64">
        <f t="shared" si="60"/>
        <v>0</v>
      </c>
      <c r="BJ827" s="64">
        <f t="shared" si="60"/>
        <v>0</v>
      </c>
      <c r="BK827" s="64">
        <f t="shared" si="60"/>
        <v>-213.1</v>
      </c>
      <c r="BL827" s="64"/>
      <c r="BM827" s="64">
        <f t="shared" si="60"/>
        <v>-2.5</v>
      </c>
      <c r="BN827" s="64">
        <f t="shared" si="60"/>
        <v>6</v>
      </c>
      <c r="BO827" s="64">
        <f t="shared" si="60"/>
        <v>0.72</v>
      </c>
      <c r="BP827" s="64">
        <f t="shared" si="60"/>
        <v>1.2</v>
      </c>
      <c r="BQ827" s="64">
        <f t="shared" si="60"/>
        <v>0</v>
      </c>
      <c r="BR827" s="64">
        <f t="shared" ref="BR827:BX827" si="61">SUM(BR802:BR826)</f>
        <v>0</v>
      </c>
      <c r="BS827" s="64">
        <f t="shared" si="61"/>
        <v>-26.92</v>
      </c>
      <c r="BT827" s="64">
        <f t="shared" si="61"/>
        <v>-162.84</v>
      </c>
      <c r="BU827" s="64">
        <f t="shared" si="61"/>
        <v>-31.650000000000002</v>
      </c>
      <c r="BV827" s="64">
        <f t="shared" si="61"/>
        <v>-60</v>
      </c>
      <c r="BW827" s="64">
        <f t="shared" si="61"/>
        <v>0</v>
      </c>
      <c r="BX827" s="64">
        <f t="shared" si="61"/>
        <v>70.5</v>
      </c>
      <c r="BY827" s="65">
        <f>SUM(F827:AF827)</f>
        <v>94.919999999999987</v>
      </c>
      <c r="BZ827" s="65">
        <f>SUM(AG827:BW827)</f>
        <v>-1470.33</v>
      </c>
      <c r="CA827" s="64">
        <f>SUM(CA802:CA826)</f>
        <v>0</v>
      </c>
      <c r="CB827" s="64">
        <f>SUM(CB802:CB826)</f>
        <v>136.54000000000002</v>
      </c>
      <c r="CC827" s="64">
        <f>SUM(CC802:CC826)</f>
        <v>0</v>
      </c>
      <c r="CD827" s="67"/>
    </row>
    <row r="828" spans="1:82" ht="15" customHeight="1" thickTop="1">
      <c r="A828" s="39" t="s">
        <v>23</v>
      </c>
      <c r="B828" s="71">
        <v>41131</v>
      </c>
      <c r="C828" s="72" t="s">
        <v>10</v>
      </c>
      <c r="D828" s="75" t="s">
        <v>680</v>
      </c>
      <c r="E828" s="80">
        <v>-162.84</v>
      </c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  <c r="BO828" s="66"/>
      <c r="BP828" s="66"/>
      <c r="BQ828" s="66"/>
      <c r="BR828" s="66"/>
      <c r="BS828" s="66"/>
      <c r="BT828" s="73">
        <v>-162.84</v>
      </c>
      <c r="BU828" s="66"/>
      <c r="BV828" s="66"/>
      <c r="BW828" s="66"/>
      <c r="BX828" s="66"/>
      <c r="BY828" s="66"/>
      <c r="BZ828" s="66"/>
      <c r="CA828" s="66"/>
      <c r="CB828" s="66"/>
      <c r="CC828" s="66"/>
      <c r="CD828" s="67">
        <f t="shared" ref="CD828:CD842" si="62">E828-SUM(F828:BX828)</f>
        <v>0</v>
      </c>
    </row>
    <row r="829" spans="1:82" ht="15" customHeight="1">
      <c r="A829" s="39" t="s">
        <v>23</v>
      </c>
      <c r="B829" s="71">
        <v>41134</v>
      </c>
      <c r="C829" s="72" t="s">
        <v>260</v>
      </c>
      <c r="D829" s="75" t="s">
        <v>681</v>
      </c>
      <c r="E829" s="80">
        <v>-88</v>
      </c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73">
        <v>-88</v>
      </c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  <c r="BO829" s="66"/>
      <c r="BP829" s="66"/>
      <c r="BQ829" s="66"/>
      <c r="BR829" s="66"/>
      <c r="BS829" s="66"/>
      <c r="BT829" s="66"/>
      <c r="BU829" s="66"/>
      <c r="BV829" s="66"/>
      <c r="BW829" s="66"/>
      <c r="BX829" s="66"/>
      <c r="BY829" s="66"/>
      <c r="BZ829" s="66"/>
      <c r="CA829" s="66"/>
      <c r="CB829" s="66"/>
      <c r="CC829" s="66"/>
      <c r="CD829" s="67">
        <f t="shared" si="62"/>
        <v>0</v>
      </c>
    </row>
    <row r="830" spans="1:82" ht="15" customHeight="1">
      <c r="A830" s="39" t="s">
        <v>23</v>
      </c>
      <c r="B830" s="71">
        <v>41134</v>
      </c>
      <c r="C830" s="72" t="s">
        <v>672</v>
      </c>
      <c r="D830" s="90"/>
      <c r="E830" s="80">
        <v>190</v>
      </c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73">
        <v>190</v>
      </c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  <c r="BO830" s="66"/>
      <c r="BP830" s="66"/>
      <c r="BQ830" s="66"/>
      <c r="BR830" s="66"/>
      <c r="BS830" s="66"/>
      <c r="BT830" s="66"/>
      <c r="BU830" s="66"/>
      <c r="BV830" s="66"/>
      <c r="BW830" s="66"/>
      <c r="BX830" s="66"/>
      <c r="BY830" s="66"/>
      <c r="BZ830" s="66"/>
      <c r="CA830" s="80">
        <v>190</v>
      </c>
      <c r="CB830" s="66"/>
      <c r="CC830" s="66"/>
      <c r="CD830" s="67">
        <f t="shared" si="62"/>
        <v>0</v>
      </c>
    </row>
    <row r="831" spans="1:82" ht="15" customHeight="1">
      <c r="A831" s="39" t="s">
        <v>23</v>
      </c>
      <c r="B831" s="71">
        <v>41134</v>
      </c>
      <c r="C831" s="72" t="s">
        <v>262</v>
      </c>
      <c r="D831" s="90"/>
      <c r="E831" s="80">
        <v>14</v>
      </c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73">
        <v>14</v>
      </c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  <c r="BO831" s="66"/>
      <c r="BP831" s="66"/>
      <c r="BQ831" s="66"/>
      <c r="BR831" s="66"/>
      <c r="BS831" s="66"/>
      <c r="BT831" s="66"/>
      <c r="BU831" s="66"/>
      <c r="BV831" s="66"/>
      <c r="BW831" s="66"/>
      <c r="BX831" s="66"/>
      <c r="BY831" s="66"/>
      <c r="BZ831" s="66"/>
      <c r="CA831" s="66"/>
      <c r="CB831" s="66"/>
      <c r="CC831" s="66"/>
      <c r="CD831" s="67">
        <f t="shared" si="62"/>
        <v>0</v>
      </c>
    </row>
    <row r="832" spans="1:82" ht="15" customHeight="1">
      <c r="A832" s="39" t="s">
        <v>23</v>
      </c>
      <c r="B832" s="71">
        <v>41134</v>
      </c>
      <c r="C832" s="72" t="s">
        <v>263</v>
      </c>
      <c r="D832" s="90"/>
      <c r="E832" s="80">
        <v>-35</v>
      </c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  <c r="BO832" s="66"/>
      <c r="BP832" s="66"/>
      <c r="BQ832" s="66"/>
      <c r="BR832" s="66"/>
      <c r="BS832" s="66"/>
      <c r="BT832" s="66"/>
      <c r="BU832" s="66"/>
      <c r="BV832" s="66"/>
      <c r="BW832" s="66"/>
      <c r="BX832" s="66"/>
      <c r="BY832" s="66"/>
      <c r="BZ832" s="66"/>
      <c r="CA832" s="80">
        <v>-35</v>
      </c>
      <c r="CB832" s="66"/>
      <c r="CC832" s="66"/>
      <c r="CD832" s="67">
        <f t="shared" si="62"/>
        <v>-35</v>
      </c>
    </row>
    <row r="833" spans="1:82" ht="15" customHeight="1">
      <c r="A833" s="39" t="s">
        <v>23</v>
      </c>
      <c r="B833" s="71">
        <v>41134</v>
      </c>
      <c r="C833" s="72" t="s">
        <v>422</v>
      </c>
      <c r="D833" s="90"/>
      <c r="E833" s="80">
        <v>63.8</v>
      </c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  <c r="BO833" s="66"/>
      <c r="BP833" s="66"/>
      <c r="BQ833" s="66"/>
      <c r="BR833" s="66"/>
      <c r="BS833" s="66"/>
      <c r="BT833" s="66"/>
      <c r="BU833" s="66"/>
      <c r="BV833" s="66"/>
      <c r="BW833" s="66"/>
      <c r="BX833" s="66"/>
      <c r="BY833" s="66"/>
      <c r="BZ833" s="66"/>
      <c r="CA833" s="80">
        <v>63.8</v>
      </c>
      <c r="CB833" s="66"/>
      <c r="CC833" s="66"/>
      <c r="CD833" s="67">
        <f t="shared" si="62"/>
        <v>63.8</v>
      </c>
    </row>
    <row r="834" spans="1:82" ht="15" customHeight="1">
      <c r="A834" s="43" t="s">
        <v>22</v>
      </c>
      <c r="B834" s="71">
        <v>41159</v>
      </c>
      <c r="C834" s="72" t="s">
        <v>685</v>
      </c>
      <c r="D834" s="90"/>
      <c r="E834" s="80">
        <v>1</v>
      </c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80">
        <v>1</v>
      </c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66"/>
      <c r="BW834" s="66"/>
      <c r="BX834" s="66"/>
      <c r="BY834" s="66"/>
      <c r="BZ834" s="66"/>
      <c r="CA834" s="66"/>
      <c r="CB834" s="80">
        <v>1</v>
      </c>
      <c r="CC834" s="66"/>
      <c r="CD834" s="67">
        <f t="shared" si="62"/>
        <v>0</v>
      </c>
    </row>
    <row r="835" spans="1:82" ht="15" customHeight="1">
      <c r="A835" s="39" t="s">
        <v>23</v>
      </c>
      <c r="B835" s="71">
        <v>41162</v>
      </c>
      <c r="C835" s="72" t="s">
        <v>646</v>
      </c>
      <c r="D835" s="75" t="s">
        <v>730</v>
      </c>
      <c r="E835" s="80">
        <v>-143.06</v>
      </c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73">
        <v>-143.06</v>
      </c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66"/>
      <c r="BW835" s="66"/>
      <c r="BX835" s="66"/>
      <c r="BY835" s="66"/>
      <c r="BZ835" s="66"/>
      <c r="CA835" s="80">
        <v>-143.06</v>
      </c>
      <c r="CB835" s="66"/>
      <c r="CC835" s="66"/>
      <c r="CD835" s="67">
        <f t="shared" si="62"/>
        <v>0</v>
      </c>
    </row>
    <row r="836" spans="1:82" ht="15" customHeight="1">
      <c r="A836" s="39" t="s">
        <v>23</v>
      </c>
      <c r="B836" s="71">
        <v>41183</v>
      </c>
      <c r="C836" s="72" t="s">
        <v>756</v>
      </c>
      <c r="D836" s="90"/>
      <c r="E836" s="73">
        <v>17.16</v>
      </c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73">
        <v>3</v>
      </c>
      <c r="BO836" s="73">
        <v>0.36</v>
      </c>
      <c r="BP836" s="73">
        <v>0.6</v>
      </c>
      <c r="BQ836" s="66"/>
      <c r="BR836" s="66"/>
      <c r="BS836" s="66"/>
      <c r="BT836" s="66"/>
      <c r="BU836" s="66"/>
      <c r="BV836" s="66"/>
      <c r="BW836" s="66"/>
      <c r="BX836" s="73">
        <v>13.2</v>
      </c>
      <c r="BY836" s="66"/>
      <c r="BZ836" s="66"/>
      <c r="CA836" s="73">
        <v>17.16</v>
      </c>
      <c r="CB836" s="66"/>
      <c r="CC836" s="66"/>
      <c r="CD836" s="67">
        <f t="shared" si="62"/>
        <v>0</v>
      </c>
    </row>
    <row r="837" spans="1:82" ht="15" customHeight="1">
      <c r="A837" s="39" t="s">
        <v>23</v>
      </c>
      <c r="B837" s="71">
        <v>41184</v>
      </c>
      <c r="C837" s="72" t="s">
        <v>19</v>
      </c>
      <c r="D837" s="75" t="s">
        <v>760</v>
      </c>
      <c r="E837" s="73">
        <v>-24.5</v>
      </c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73">
        <v>-24.5</v>
      </c>
      <c r="BV837" s="66"/>
      <c r="BW837" s="66"/>
      <c r="BX837" s="66"/>
      <c r="BY837" s="66"/>
      <c r="BZ837" s="66"/>
      <c r="CA837" s="66"/>
      <c r="CB837" s="66"/>
      <c r="CC837" s="66"/>
      <c r="CD837" s="67">
        <f t="shared" si="62"/>
        <v>0</v>
      </c>
    </row>
    <row r="838" spans="1:82" ht="15" customHeight="1">
      <c r="A838" s="43" t="s">
        <v>22</v>
      </c>
      <c r="B838" s="71">
        <v>41197</v>
      </c>
      <c r="C838" s="72" t="s">
        <v>686</v>
      </c>
      <c r="D838" s="75" t="s">
        <v>731</v>
      </c>
      <c r="E838" s="80">
        <v>-140</v>
      </c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80">
        <v>-140</v>
      </c>
      <c r="BL838" s="80"/>
      <c r="BM838" s="66"/>
      <c r="BN838" s="66"/>
      <c r="BO838" s="66"/>
      <c r="BP838" s="66"/>
      <c r="BQ838" s="66"/>
      <c r="BR838" s="66"/>
      <c r="BS838" s="66"/>
      <c r="BT838" s="66"/>
      <c r="BU838" s="66"/>
      <c r="BV838" s="66"/>
      <c r="BW838" s="66"/>
      <c r="BX838" s="66"/>
      <c r="BY838" s="66"/>
      <c r="BZ838" s="66"/>
      <c r="CA838" s="66"/>
      <c r="CB838" s="80">
        <v>-140</v>
      </c>
      <c r="CC838" s="66"/>
      <c r="CD838" s="67">
        <f t="shared" si="62"/>
        <v>0</v>
      </c>
    </row>
    <row r="839" spans="1:82" ht="15" customHeight="1">
      <c r="A839" s="43" t="s">
        <v>22</v>
      </c>
      <c r="B839" s="71">
        <v>41213</v>
      </c>
      <c r="C839" s="72" t="s">
        <v>743</v>
      </c>
      <c r="D839" s="75" t="s">
        <v>742</v>
      </c>
      <c r="E839" s="80">
        <v>-6.25</v>
      </c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98">
        <v>-6.25</v>
      </c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  <c r="BP839" s="66"/>
      <c r="BQ839" s="66"/>
      <c r="BR839" s="66"/>
      <c r="BS839" s="66"/>
      <c r="BT839" s="66"/>
      <c r="BU839" s="66"/>
      <c r="BV839" s="66"/>
      <c r="BW839" s="66"/>
      <c r="BX839" s="66"/>
      <c r="BY839" s="66"/>
      <c r="BZ839" s="66"/>
      <c r="CA839" s="66"/>
      <c r="CB839" s="80">
        <v>-6.25</v>
      </c>
      <c r="CC839" s="66"/>
      <c r="CD839" s="67">
        <f t="shared" si="62"/>
        <v>0</v>
      </c>
    </row>
    <row r="840" spans="1:82" ht="15" customHeight="1">
      <c r="A840" s="43" t="s">
        <v>22</v>
      </c>
      <c r="B840" s="71">
        <v>41217</v>
      </c>
      <c r="C840" s="72" t="s">
        <v>741</v>
      </c>
      <c r="D840" s="90" t="s">
        <v>25</v>
      </c>
      <c r="E840" s="98">
        <v>-13.76</v>
      </c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98">
        <v>-13.76</v>
      </c>
      <c r="BK840" s="66"/>
      <c r="BL840" s="66"/>
      <c r="BM840" s="66"/>
      <c r="BN840" s="66"/>
      <c r="BO840" s="66"/>
      <c r="BP840" s="66"/>
      <c r="BQ840" s="66"/>
      <c r="BR840" s="66"/>
      <c r="BS840" s="66"/>
      <c r="BT840" s="66"/>
      <c r="BU840" s="66"/>
      <c r="BV840" s="66"/>
      <c r="BW840" s="66"/>
      <c r="BX840" s="66"/>
      <c r="BY840" s="66"/>
      <c r="BZ840" s="66"/>
      <c r="CA840" s="66"/>
      <c r="CB840" s="98">
        <v>-13.76</v>
      </c>
      <c r="CC840" s="66"/>
      <c r="CD840" s="67">
        <f t="shared" si="62"/>
        <v>0</v>
      </c>
    </row>
    <row r="841" spans="1:82" ht="15" customHeight="1">
      <c r="A841" s="39" t="s">
        <v>23</v>
      </c>
      <c r="B841" s="71">
        <v>41217</v>
      </c>
      <c r="C841" s="72" t="s">
        <v>739</v>
      </c>
      <c r="D841" s="90" t="s">
        <v>25</v>
      </c>
      <c r="E841" s="98">
        <v>-460.44</v>
      </c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98">
        <v>-218.06</v>
      </c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98">
        <v>-242.38</v>
      </c>
      <c r="BL841" s="98"/>
      <c r="BM841" s="66"/>
      <c r="BN841" s="66"/>
      <c r="BO841" s="66"/>
      <c r="BP841" s="66"/>
      <c r="BQ841" s="66"/>
      <c r="BR841" s="66"/>
      <c r="BS841" s="66"/>
      <c r="BT841" s="66"/>
      <c r="BU841" s="66"/>
      <c r="BV841" s="66"/>
      <c r="BW841" s="66"/>
      <c r="BX841" s="66"/>
      <c r="BY841" s="66"/>
      <c r="BZ841" s="66"/>
      <c r="CA841" s="66"/>
      <c r="CB841" s="66"/>
      <c r="CC841" s="66"/>
      <c r="CD841" s="67">
        <f t="shared" si="62"/>
        <v>0</v>
      </c>
    </row>
    <row r="842" spans="1:82" ht="15" customHeight="1" thickBot="1">
      <c r="A842" s="39" t="s">
        <v>23</v>
      </c>
      <c r="B842" s="71">
        <v>41217</v>
      </c>
      <c r="C842" s="72" t="s">
        <v>110</v>
      </c>
      <c r="D842" s="90" t="s">
        <v>421</v>
      </c>
      <c r="E842" s="98">
        <v>-1</v>
      </c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98">
        <v>-1</v>
      </c>
      <c r="BN842" s="66"/>
      <c r="BO842" s="66"/>
      <c r="BP842" s="66"/>
      <c r="BQ842" s="66"/>
      <c r="BR842" s="66"/>
      <c r="BS842" s="66"/>
      <c r="BT842" s="66"/>
      <c r="BU842" s="66"/>
      <c r="BV842" s="66"/>
      <c r="BW842" s="66"/>
      <c r="BX842" s="66"/>
      <c r="BY842" s="66"/>
      <c r="BZ842" s="66"/>
      <c r="CA842" s="66"/>
      <c r="CB842" s="66"/>
      <c r="CC842" s="66"/>
      <c r="CD842" s="67">
        <f t="shared" si="62"/>
        <v>0</v>
      </c>
    </row>
    <row r="843" spans="1:82" ht="15" customHeight="1" thickTop="1" thickBot="1">
      <c r="A843" s="10"/>
      <c r="B843" s="41"/>
      <c r="C843" s="42" t="s">
        <v>266</v>
      </c>
      <c r="D843" s="76"/>
      <c r="E843" s="97">
        <f t="shared" ref="E843:AJ843" si="63">SUM(E828:E842)</f>
        <v>-788.8900000000001</v>
      </c>
      <c r="F843" s="64">
        <f t="shared" si="63"/>
        <v>0</v>
      </c>
      <c r="G843" s="64">
        <f t="shared" si="63"/>
        <v>0</v>
      </c>
      <c r="H843" s="64">
        <f t="shared" si="63"/>
        <v>0</v>
      </c>
      <c r="I843" s="64">
        <f t="shared" si="63"/>
        <v>0</v>
      </c>
      <c r="J843" s="64">
        <f t="shared" si="63"/>
        <v>0</v>
      </c>
      <c r="K843" s="64">
        <f t="shared" si="63"/>
        <v>0</v>
      </c>
      <c r="L843" s="64">
        <f t="shared" si="63"/>
        <v>0</v>
      </c>
      <c r="M843" s="64">
        <f t="shared" si="63"/>
        <v>0</v>
      </c>
      <c r="N843" s="64">
        <f t="shared" si="63"/>
        <v>0</v>
      </c>
      <c r="O843" s="64">
        <f t="shared" si="63"/>
        <v>0</v>
      </c>
      <c r="P843" s="64">
        <f t="shared" si="63"/>
        <v>0</v>
      </c>
      <c r="Q843" s="64">
        <f t="shared" si="63"/>
        <v>0</v>
      </c>
      <c r="R843" s="64">
        <f t="shared" si="63"/>
        <v>0</v>
      </c>
      <c r="S843" s="64">
        <f t="shared" si="63"/>
        <v>0</v>
      </c>
      <c r="T843" s="64">
        <f t="shared" si="63"/>
        <v>0</v>
      </c>
      <c r="U843" s="64">
        <f t="shared" si="63"/>
        <v>0</v>
      </c>
      <c r="V843" s="64">
        <f t="shared" si="63"/>
        <v>0</v>
      </c>
      <c r="W843" s="64">
        <f t="shared" si="63"/>
        <v>0</v>
      </c>
      <c r="X843" s="64">
        <f t="shared" si="63"/>
        <v>0</v>
      </c>
      <c r="Y843" s="64">
        <f t="shared" si="63"/>
        <v>0</v>
      </c>
      <c r="Z843" s="64">
        <f t="shared" si="63"/>
        <v>205</v>
      </c>
      <c r="AA843" s="64">
        <f t="shared" si="63"/>
        <v>0</v>
      </c>
      <c r="AB843" s="64">
        <f t="shared" si="63"/>
        <v>0</v>
      </c>
      <c r="AC843" s="64">
        <f t="shared" si="63"/>
        <v>0</v>
      </c>
      <c r="AD843" s="64">
        <f t="shared" si="63"/>
        <v>0</v>
      </c>
      <c r="AE843" s="64">
        <f t="shared" si="63"/>
        <v>0</v>
      </c>
      <c r="AF843" s="64">
        <f t="shared" si="63"/>
        <v>0</v>
      </c>
      <c r="AG843" s="64">
        <f t="shared" si="63"/>
        <v>0</v>
      </c>
      <c r="AH843" s="64">
        <f t="shared" si="63"/>
        <v>0</v>
      </c>
      <c r="AI843" s="64">
        <f t="shared" si="63"/>
        <v>0</v>
      </c>
      <c r="AJ843" s="64">
        <f t="shared" si="63"/>
        <v>0</v>
      </c>
      <c r="AK843" s="64">
        <f t="shared" ref="AK843:BQ843" si="64">SUM(AK828:AK842)</f>
        <v>0</v>
      </c>
      <c r="AL843" s="64">
        <f t="shared" si="64"/>
        <v>0</v>
      </c>
      <c r="AM843" s="64">
        <f t="shared" si="64"/>
        <v>0</v>
      </c>
      <c r="AN843" s="64">
        <f t="shared" si="64"/>
        <v>0</v>
      </c>
      <c r="AO843" s="64">
        <f t="shared" si="64"/>
        <v>0</v>
      </c>
      <c r="AP843" s="64">
        <f t="shared" si="64"/>
        <v>0</v>
      </c>
      <c r="AQ843" s="64">
        <f t="shared" si="64"/>
        <v>-149.31</v>
      </c>
      <c r="AR843" s="64">
        <f t="shared" si="64"/>
        <v>0</v>
      </c>
      <c r="AS843" s="64">
        <f t="shared" si="64"/>
        <v>0</v>
      </c>
      <c r="AT843" s="64">
        <f t="shared" si="64"/>
        <v>0</v>
      </c>
      <c r="AU843" s="64">
        <f t="shared" si="64"/>
        <v>0</v>
      </c>
      <c r="AV843" s="64">
        <f t="shared" si="64"/>
        <v>0</v>
      </c>
      <c r="AW843" s="64">
        <f t="shared" si="64"/>
        <v>0</v>
      </c>
      <c r="AX843" s="64">
        <f t="shared" si="64"/>
        <v>0</v>
      </c>
      <c r="AY843" s="64">
        <f t="shared" si="64"/>
        <v>0</v>
      </c>
      <c r="AZ843" s="64">
        <f t="shared" si="64"/>
        <v>-218.06</v>
      </c>
      <c r="BA843" s="64">
        <f t="shared" si="64"/>
        <v>-88</v>
      </c>
      <c r="BB843" s="64">
        <f t="shared" si="64"/>
        <v>0</v>
      </c>
      <c r="BC843" s="64">
        <f t="shared" si="64"/>
        <v>0</v>
      </c>
      <c r="BD843" s="64">
        <f t="shared" si="64"/>
        <v>0</v>
      </c>
      <c r="BE843" s="64">
        <f t="shared" si="64"/>
        <v>0</v>
      </c>
      <c r="BF843" s="64">
        <f t="shared" si="64"/>
        <v>0</v>
      </c>
      <c r="BG843" s="64">
        <f t="shared" si="64"/>
        <v>0</v>
      </c>
      <c r="BH843" s="64">
        <f t="shared" si="64"/>
        <v>0</v>
      </c>
      <c r="BI843" s="64">
        <f t="shared" si="64"/>
        <v>0</v>
      </c>
      <c r="BJ843" s="64">
        <f t="shared" si="64"/>
        <v>-13.76</v>
      </c>
      <c r="BK843" s="64">
        <f t="shared" si="64"/>
        <v>-382.38</v>
      </c>
      <c r="BL843" s="64"/>
      <c r="BM843" s="64">
        <f t="shared" si="64"/>
        <v>-1</v>
      </c>
      <c r="BN843" s="64">
        <f t="shared" si="64"/>
        <v>3</v>
      </c>
      <c r="BO843" s="64">
        <f t="shared" si="64"/>
        <v>0.36</v>
      </c>
      <c r="BP843" s="64">
        <f t="shared" si="64"/>
        <v>0.6</v>
      </c>
      <c r="BQ843" s="64">
        <f t="shared" si="64"/>
        <v>0</v>
      </c>
      <c r="BR843" s="64">
        <f t="shared" ref="BR843:BX843" si="65">SUM(BR828:BR842)</f>
        <v>0</v>
      </c>
      <c r="BS843" s="64">
        <f t="shared" si="65"/>
        <v>0</v>
      </c>
      <c r="BT843" s="64">
        <f t="shared" si="65"/>
        <v>-162.84</v>
      </c>
      <c r="BU843" s="64">
        <f t="shared" si="65"/>
        <v>-24.5</v>
      </c>
      <c r="BV843" s="64">
        <f t="shared" si="65"/>
        <v>0</v>
      </c>
      <c r="BW843" s="64">
        <f t="shared" si="65"/>
        <v>0</v>
      </c>
      <c r="BX843" s="64">
        <f t="shared" si="65"/>
        <v>13.2</v>
      </c>
      <c r="BY843" s="65">
        <f>SUM(F843:AF843)</f>
        <v>205</v>
      </c>
      <c r="BZ843" s="65">
        <f>SUM(AG843:BW843)</f>
        <v>-1035.8899999999999</v>
      </c>
      <c r="CA843" s="64">
        <f>SUM(CA828:CA842)</f>
        <v>92.9</v>
      </c>
      <c r="CB843" s="64">
        <f>SUM(CB828:CB842)</f>
        <v>-159.01</v>
      </c>
      <c r="CC843" s="64">
        <f>SUM(CC828:CC842)</f>
        <v>0</v>
      </c>
      <c r="CD843" s="67"/>
    </row>
    <row r="844" spans="1:82" ht="15" customHeight="1" thickTop="1">
      <c r="A844" s="39" t="s">
        <v>23</v>
      </c>
      <c r="B844" s="71">
        <v>41122</v>
      </c>
      <c r="C844" s="72" t="s">
        <v>762</v>
      </c>
      <c r="D844" s="90"/>
      <c r="E844" s="80">
        <v>3420</v>
      </c>
      <c r="F844" s="66"/>
      <c r="G844" s="66"/>
      <c r="H844" s="66"/>
      <c r="I844" s="66"/>
      <c r="J844" s="66"/>
      <c r="K844" s="80">
        <v>3420</v>
      </c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  <c r="BP844" s="66"/>
      <c r="BQ844" s="66"/>
      <c r="BR844" s="66"/>
      <c r="BS844" s="66"/>
      <c r="BT844" s="66"/>
      <c r="BU844" s="66"/>
      <c r="BV844" s="66"/>
      <c r="BW844" s="66"/>
      <c r="BX844" s="66"/>
      <c r="BY844" s="66"/>
      <c r="BZ844" s="66"/>
      <c r="CA844" s="66"/>
      <c r="CB844" s="66"/>
      <c r="CC844" s="66"/>
      <c r="CD844" s="67">
        <f t="shared" ref="CD844:CD875" si="66">E844-SUM(F844:BX844)</f>
        <v>0</v>
      </c>
    </row>
    <row r="845" spans="1:82" ht="15" customHeight="1">
      <c r="A845" s="39" t="s">
        <v>23</v>
      </c>
      <c r="B845" s="71">
        <v>41134</v>
      </c>
      <c r="C845" s="72" t="s">
        <v>34</v>
      </c>
      <c r="D845" s="90"/>
      <c r="E845" s="80">
        <v>1880</v>
      </c>
      <c r="F845" s="66"/>
      <c r="G845" s="66"/>
      <c r="H845" s="66"/>
      <c r="I845" s="66"/>
      <c r="J845" s="66"/>
      <c r="K845" s="80">
        <v>1880</v>
      </c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  <c r="BP845" s="66"/>
      <c r="BQ845" s="66"/>
      <c r="BR845" s="66"/>
      <c r="BS845" s="66"/>
      <c r="BT845" s="66"/>
      <c r="BU845" s="66"/>
      <c r="BV845" s="66"/>
      <c r="BW845" s="66"/>
      <c r="BX845" s="66"/>
      <c r="BY845" s="66"/>
      <c r="BZ845" s="66"/>
      <c r="CA845" s="80">
        <v>1880</v>
      </c>
      <c r="CB845" s="66"/>
      <c r="CC845" s="66"/>
      <c r="CD845" s="67">
        <f t="shared" si="66"/>
        <v>0</v>
      </c>
    </row>
    <row r="846" spans="1:82" ht="15" customHeight="1">
      <c r="A846" s="39" t="s">
        <v>23</v>
      </c>
      <c r="B846" s="71">
        <v>41134</v>
      </c>
      <c r="C846" s="72" t="s">
        <v>761</v>
      </c>
      <c r="D846" s="90"/>
      <c r="E846" s="80">
        <v>30</v>
      </c>
      <c r="F846" s="66"/>
      <c r="G846" s="66"/>
      <c r="H846" s="66"/>
      <c r="I846" s="66"/>
      <c r="J846" s="66"/>
      <c r="K846" s="80">
        <v>30</v>
      </c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  <c r="BP846" s="66"/>
      <c r="BQ846" s="66"/>
      <c r="BR846" s="66"/>
      <c r="BS846" s="66"/>
      <c r="BT846" s="66"/>
      <c r="BU846" s="66"/>
      <c r="BV846" s="66"/>
      <c r="BW846" s="66"/>
      <c r="BX846" s="66"/>
      <c r="BY846" s="66"/>
      <c r="BZ846" s="66"/>
      <c r="CA846" s="80">
        <v>30</v>
      </c>
      <c r="CB846" s="66"/>
      <c r="CC846" s="66"/>
      <c r="CD846" s="67">
        <f t="shared" si="66"/>
        <v>0</v>
      </c>
    </row>
    <row r="847" spans="1:82" ht="15" customHeight="1">
      <c r="A847" s="43" t="s">
        <v>22</v>
      </c>
      <c r="B847" s="71">
        <v>41154</v>
      </c>
      <c r="C847" s="72" t="s">
        <v>683</v>
      </c>
      <c r="D847" s="90"/>
      <c r="E847" s="80">
        <v>131.07</v>
      </c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80">
        <v>131.07</v>
      </c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66"/>
      <c r="BW847" s="66"/>
      <c r="BX847" s="66"/>
      <c r="BY847" s="66"/>
      <c r="BZ847" s="66"/>
      <c r="CA847" s="66"/>
      <c r="CB847" s="80">
        <v>131.07</v>
      </c>
      <c r="CC847" s="66"/>
      <c r="CD847" s="67">
        <f t="shared" si="66"/>
        <v>0</v>
      </c>
    </row>
    <row r="848" spans="1:82" ht="15" customHeight="1">
      <c r="A848" s="43" t="s">
        <v>22</v>
      </c>
      <c r="B848" s="71">
        <v>41159</v>
      </c>
      <c r="C848" s="72" t="s">
        <v>684</v>
      </c>
      <c r="D848" s="90"/>
      <c r="E848" s="80">
        <v>13.68</v>
      </c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80">
        <v>13.68</v>
      </c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  <c r="BP848" s="66"/>
      <c r="BQ848" s="66"/>
      <c r="BR848" s="66"/>
      <c r="BS848" s="66"/>
      <c r="BT848" s="66"/>
      <c r="BU848" s="66"/>
      <c r="BV848" s="66"/>
      <c r="BW848" s="66"/>
      <c r="BX848" s="66"/>
      <c r="BY848" s="66"/>
      <c r="BZ848" s="66"/>
      <c r="CA848" s="66"/>
      <c r="CB848" s="80">
        <v>13.68</v>
      </c>
      <c r="CC848" s="66"/>
      <c r="CD848" s="67">
        <f t="shared" si="66"/>
        <v>0</v>
      </c>
    </row>
    <row r="849" spans="1:82" ht="15" customHeight="1">
      <c r="A849" s="43" t="s">
        <v>22</v>
      </c>
      <c r="B849" s="71">
        <v>41159</v>
      </c>
      <c r="C849" s="72" t="s">
        <v>689</v>
      </c>
      <c r="D849" s="90"/>
      <c r="E849" s="80">
        <v>30</v>
      </c>
      <c r="F849" s="66"/>
      <c r="G849" s="66"/>
      <c r="H849" s="66"/>
      <c r="I849" s="66"/>
      <c r="J849" s="66"/>
      <c r="K849" s="80">
        <v>30</v>
      </c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  <c r="BO849" s="66"/>
      <c r="BP849" s="66"/>
      <c r="BQ849" s="66"/>
      <c r="BR849" s="66"/>
      <c r="BS849" s="66"/>
      <c r="BT849" s="66"/>
      <c r="BU849" s="66"/>
      <c r="BV849" s="66"/>
      <c r="BW849" s="66"/>
      <c r="BX849" s="66"/>
      <c r="BY849" s="66"/>
      <c r="BZ849" s="66"/>
      <c r="CA849" s="66"/>
      <c r="CB849" s="80">
        <v>30</v>
      </c>
      <c r="CC849" s="66"/>
      <c r="CD849" s="67">
        <f t="shared" si="66"/>
        <v>0</v>
      </c>
    </row>
    <row r="850" spans="1:82" ht="15" customHeight="1">
      <c r="A850" s="43" t="s">
        <v>22</v>
      </c>
      <c r="B850" s="71">
        <v>41159</v>
      </c>
      <c r="C850" s="72" t="s">
        <v>688</v>
      </c>
      <c r="D850" s="90"/>
      <c r="E850" s="80">
        <v>131.07</v>
      </c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80">
        <v>131.07</v>
      </c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  <c r="BO850" s="66"/>
      <c r="BP850" s="66"/>
      <c r="BQ850" s="66"/>
      <c r="BR850" s="66"/>
      <c r="BS850" s="66"/>
      <c r="BT850" s="66"/>
      <c r="BU850" s="66"/>
      <c r="BV850" s="66"/>
      <c r="BW850" s="66"/>
      <c r="BX850" s="66"/>
      <c r="BY850" s="66"/>
      <c r="BZ850" s="66"/>
      <c r="CA850" s="66"/>
      <c r="CB850" s="80">
        <v>131.07</v>
      </c>
      <c r="CC850" s="66"/>
      <c r="CD850" s="67">
        <f t="shared" si="66"/>
        <v>0</v>
      </c>
    </row>
    <row r="851" spans="1:82" ht="15" customHeight="1">
      <c r="A851" s="43" t="s">
        <v>22</v>
      </c>
      <c r="B851" s="71">
        <v>41159</v>
      </c>
      <c r="C851" s="72" t="s">
        <v>691</v>
      </c>
      <c r="D851" s="90"/>
      <c r="E851" s="80">
        <v>30</v>
      </c>
      <c r="F851" s="66"/>
      <c r="G851" s="66"/>
      <c r="H851" s="66"/>
      <c r="I851" s="66"/>
      <c r="J851" s="66"/>
      <c r="K851" s="80">
        <v>30</v>
      </c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  <c r="BP851" s="66"/>
      <c r="BQ851" s="66"/>
      <c r="BR851" s="66"/>
      <c r="BS851" s="66"/>
      <c r="BT851" s="66"/>
      <c r="BU851" s="66"/>
      <c r="BV851" s="66"/>
      <c r="BW851" s="66"/>
      <c r="BX851" s="66"/>
      <c r="BY851" s="66"/>
      <c r="BZ851" s="66"/>
      <c r="CA851" s="66"/>
      <c r="CB851" s="80">
        <v>30</v>
      </c>
      <c r="CC851" s="66"/>
      <c r="CD851" s="67">
        <f t="shared" si="66"/>
        <v>0</v>
      </c>
    </row>
    <row r="852" spans="1:82" ht="15" customHeight="1">
      <c r="A852" s="43" t="s">
        <v>22</v>
      </c>
      <c r="B852" s="71">
        <v>41159</v>
      </c>
      <c r="C852" s="72" t="s">
        <v>690</v>
      </c>
      <c r="D852" s="90"/>
      <c r="E852" s="80">
        <v>63.21</v>
      </c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80">
        <v>63.21</v>
      </c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  <c r="BP852" s="66"/>
      <c r="BQ852" s="66"/>
      <c r="BR852" s="66"/>
      <c r="BS852" s="66"/>
      <c r="BT852" s="66"/>
      <c r="BU852" s="66"/>
      <c r="BV852" s="66"/>
      <c r="BW852" s="66"/>
      <c r="BX852" s="66"/>
      <c r="BY852" s="66"/>
      <c r="BZ852" s="66"/>
      <c r="CA852" s="66"/>
      <c r="CB852" s="80">
        <v>63.21</v>
      </c>
      <c r="CC852" s="66"/>
      <c r="CD852" s="67">
        <f t="shared" si="66"/>
        <v>0</v>
      </c>
    </row>
    <row r="853" spans="1:82" ht="15" customHeight="1">
      <c r="A853" s="43" t="s">
        <v>22</v>
      </c>
      <c r="B853" s="71">
        <v>41159</v>
      </c>
      <c r="C853" s="72" t="s">
        <v>694</v>
      </c>
      <c r="D853" s="90"/>
      <c r="E853" s="80">
        <v>30</v>
      </c>
      <c r="F853" s="66"/>
      <c r="G853" s="66"/>
      <c r="H853" s="66"/>
      <c r="I853" s="66"/>
      <c r="J853" s="66"/>
      <c r="K853" s="80">
        <v>30</v>
      </c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  <c r="BP853" s="66"/>
      <c r="BQ853" s="66"/>
      <c r="BR853" s="66"/>
      <c r="BS853" s="66"/>
      <c r="BT853" s="66"/>
      <c r="BU853" s="66"/>
      <c r="BV853" s="66"/>
      <c r="BW853" s="66"/>
      <c r="BX853" s="66"/>
      <c r="BY853" s="66"/>
      <c r="BZ853" s="66"/>
      <c r="CA853" s="66"/>
      <c r="CB853" s="80">
        <v>30</v>
      </c>
      <c r="CC853" s="66"/>
      <c r="CD853" s="67">
        <f t="shared" si="66"/>
        <v>0</v>
      </c>
    </row>
    <row r="854" spans="1:82" ht="15" customHeight="1">
      <c r="A854" s="43" t="s">
        <v>22</v>
      </c>
      <c r="B854" s="71">
        <v>41159</v>
      </c>
      <c r="C854" s="72" t="s">
        <v>692</v>
      </c>
      <c r="D854" s="90"/>
      <c r="E854" s="80">
        <v>24.57</v>
      </c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80">
        <v>24.57</v>
      </c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  <c r="BO854" s="66"/>
      <c r="BP854" s="66"/>
      <c r="BQ854" s="66"/>
      <c r="BR854" s="66"/>
      <c r="BS854" s="66"/>
      <c r="BT854" s="66"/>
      <c r="BU854" s="66"/>
      <c r="BV854" s="66"/>
      <c r="BW854" s="66"/>
      <c r="BX854" s="66"/>
      <c r="BY854" s="66"/>
      <c r="BZ854" s="66"/>
      <c r="CA854" s="66"/>
      <c r="CB854" s="80">
        <v>24.57</v>
      </c>
      <c r="CC854" s="66"/>
      <c r="CD854" s="67">
        <f t="shared" si="66"/>
        <v>0</v>
      </c>
    </row>
    <row r="855" spans="1:82" ht="15" customHeight="1">
      <c r="A855" s="43" t="s">
        <v>22</v>
      </c>
      <c r="B855" s="71">
        <v>41159</v>
      </c>
      <c r="C855" s="72" t="s">
        <v>695</v>
      </c>
      <c r="D855" s="90"/>
      <c r="E855" s="80">
        <v>24.57</v>
      </c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80">
        <v>24.57</v>
      </c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  <c r="BP855" s="66"/>
      <c r="BQ855" s="66"/>
      <c r="BR855" s="66"/>
      <c r="BS855" s="66"/>
      <c r="BT855" s="66"/>
      <c r="BU855" s="66"/>
      <c r="BV855" s="66"/>
      <c r="BW855" s="66"/>
      <c r="BX855" s="66"/>
      <c r="BY855" s="66"/>
      <c r="BZ855" s="66"/>
      <c r="CA855" s="66"/>
      <c r="CB855" s="80">
        <v>24.57</v>
      </c>
      <c r="CC855" s="66"/>
      <c r="CD855" s="67">
        <f t="shared" si="66"/>
        <v>0</v>
      </c>
    </row>
    <row r="856" spans="1:82" ht="15" customHeight="1">
      <c r="A856" s="43" t="s">
        <v>22</v>
      </c>
      <c r="B856" s="71">
        <v>41159</v>
      </c>
      <c r="C856" s="72" t="s">
        <v>726</v>
      </c>
      <c r="D856" s="90"/>
      <c r="E856" s="80">
        <v>30</v>
      </c>
      <c r="F856" s="66"/>
      <c r="G856" s="66"/>
      <c r="H856" s="66"/>
      <c r="I856" s="66"/>
      <c r="J856" s="66"/>
      <c r="K856" s="80">
        <v>30</v>
      </c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  <c r="BO856" s="66"/>
      <c r="BP856" s="66"/>
      <c r="BQ856" s="66"/>
      <c r="BR856" s="66"/>
      <c r="BS856" s="66"/>
      <c r="BT856" s="66"/>
      <c r="BU856" s="66"/>
      <c r="BV856" s="66"/>
      <c r="BW856" s="66"/>
      <c r="BX856" s="66"/>
      <c r="BY856" s="66"/>
      <c r="BZ856" s="66"/>
      <c r="CA856" s="66"/>
      <c r="CB856" s="80">
        <v>30</v>
      </c>
      <c r="CC856" s="66"/>
      <c r="CD856" s="67">
        <f t="shared" si="66"/>
        <v>0</v>
      </c>
    </row>
    <row r="857" spans="1:82" ht="15" customHeight="1">
      <c r="A857" s="43" t="s">
        <v>22</v>
      </c>
      <c r="B857" s="71">
        <v>41159</v>
      </c>
      <c r="C857" s="72" t="s">
        <v>696</v>
      </c>
      <c r="D857" s="90"/>
      <c r="E857" s="80">
        <v>67.790000000000006</v>
      </c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80">
        <v>67.790000000000006</v>
      </c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  <c r="BP857" s="66"/>
      <c r="BQ857" s="66"/>
      <c r="BR857" s="66"/>
      <c r="BS857" s="66"/>
      <c r="BT857" s="66"/>
      <c r="BU857" s="66"/>
      <c r="BV857" s="66"/>
      <c r="BW857" s="66"/>
      <c r="BX857" s="66"/>
      <c r="BY857" s="66"/>
      <c r="BZ857" s="66"/>
      <c r="CA857" s="66"/>
      <c r="CB857" s="80">
        <v>67.790000000000006</v>
      </c>
      <c r="CC857" s="66"/>
      <c r="CD857" s="67">
        <f t="shared" si="66"/>
        <v>0</v>
      </c>
    </row>
    <row r="858" spans="1:82" ht="15" customHeight="1">
      <c r="A858" s="43" t="s">
        <v>22</v>
      </c>
      <c r="B858" s="71">
        <v>41159</v>
      </c>
      <c r="C858" s="72" t="s">
        <v>697</v>
      </c>
      <c r="D858" s="90"/>
      <c r="E858" s="80">
        <v>131.07</v>
      </c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80">
        <v>131.07</v>
      </c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66"/>
      <c r="BW858" s="66"/>
      <c r="BX858" s="66"/>
      <c r="BY858" s="66"/>
      <c r="BZ858" s="66"/>
      <c r="CA858" s="66"/>
      <c r="CB858" s="80">
        <v>131.07</v>
      </c>
      <c r="CC858" s="66"/>
      <c r="CD858" s="67">
        <f t="shared" si="66"/>
        <v>0</v>
      </c>
    </row>
    <row r="859" spans="1:82" ht="15" customHeight="1">
      <c r="A859" s="43" t="s">
        <v>22</v>
      </c>
      <c r="B859" s="71">
        <v>41159</v>
      </c>
      <c r="C859" s="72" t="s">
        <v>698</v>
      </c>
      <c r="D859" s="90"/>
      <c r="E859" s="80">
        <v>30</v>
      </c>
      <c r="F859" s="66"/>
      <c r="G859" s="66"/>
      <c r="H859" s="66"/>
      <c r="I859" s="66"/>
      <c r="J859" s="66"/>
      <c r="K859" s="80">
        <v>30</v>
      </c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  <c r="BO859" s="66"/>
      <c r="BP859" s="66"/>
      <c r="BQ859" s="66"/>
      <c r="BR859" s="66"/>
      <c r="BS859" s="66"/>
      <c r="BT859" s="66"/>
      <c r="BU859" s="66"/>
      <c r="BV859" s="66"/>
      <c r="BW859" s="66"/>
      <c r="BX859" s="66"/>
      <c r="BY859" s="66"/>
      <c r="BZ859" s="66"/>
      <c r="CA859" s="66"/>
      <c r="CB859" s="80">
        <v>30</v>
      </c>
      <c r="CC859" s="66"/>
      <c r="CD859" s="67">
        <f t="shared" si="66"/>
        <v>0</v>
      </c>
    </row>
    <row r="860" spans="1:82" ht="15" customHeight="1">
      <c r="A860" s="43" t="s">
        <v>22</v>
      </c>
      <c r="B860" s="71">
        <v>41159</v>
      </c>
      <c r="C860" s="72" t="s">
        <v>699</v>
      </c>
      <c r="D860" s="75" t="s">
        <v>732</v>
      </c>
      <c r="E860" s="80">
        <v>-2.25</v>
      </c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80">
        <v>-2.25</v>
      </c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  <c r="BP860" s="66"/>
      <c r="BQ860" s="66"/>
      <c r="BR860" s="66"/>
      <c r="BS860" s="66"/>
      <c r="BT860" s="66"/>
      <c r="BV860" s="66"/>
      <c r="BW860" s="66"/>
      <c r="BX860" s="66"/>
      <c r="BY860" s="66"/>
      <c r="BZ860" s="66"/>
      <c r="CA860" s="66"/>
      <c r="CB860" s="80">
        <v>-2.25</v>
      </c>
      <c r="CC860" s="66"/>
      <c r="CD860" s="67">
        <f t="shared" si="66"/>
        <v>0</v>
      </c>
    </row>
    <row r="861" spans="1:82" ht="15" customHeight="1">
      <c r="A861" s="43" t="s">
        <v>22</v>
      </c>
      <c r="B861" s="71">
        <v>41159</v>
      </c>
      <c r="C861" s="72" t="s">
        <v>700</v>
      </c>
      <c r="D861" s="90"/>
      <c r="E861" s="80">
        <v>30</v>
      </c>
      <c r="F861" s="66"/>
      <c r="G861" s="66"/>
      <c r="H861" s="66"/>
      <c r="I861" s="66"/>
      <c r="J861" s="66"/>
      <c r="K861" s="80">
        <v>30</v>
      </c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66"/>
      <c r="BW861" s="66"/>
      <c r="BX861" s="66"/>
      <c r="BY861" s="66"/>
      <c r="BZ861" s="66"/>
      <c r="CA861" s="66"/>
      <c r="CB861" s="80">
        <v>30</v>
      </c>
      <c r="CC861" s="66"/>
      <c r="CD861" s="67">
        <f t="shared" si="66"/>
        <v>0</v>
      </c>
    </row>
    <row r="862" spans="1:82" ht="15" customHeight="1">
      <c r="A862" s="43" t="s">
        <v>22</v>
      </c>
      <c r="B862" s="71">
        <v>41159</v>
      </c>
      <c r="C862" s="72" t="s">
        <v>701</v>
      </c>
      <c r="D862" s="90"/>
      <c r="E862" s="80">
        <v>30</v>
      </c>
      <c r="F862" s="66"/>
      <c r="G862" s="66"/>
      <c r="H862" s="66"/>
      <c r="I862" s="66"/>
      <c r="J862" s="66"/>
      <c r="K862" s="80">
        <v>30</v>
      </c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66"/>
      <c r="BW862" s="66"/>
      <c r="BX862" s="66"/>
      <c r="BY862" s="66"/>
      <c r="BZ862" s="66"/>
      <c r="CA862" s="66"/>
      <c r="CB862" s="80">
        <v>30</v>
      </c>
      <c r="CC862" s="66"/>
      <c r="CD862" s="67">
        <f t="shared" si="66"/>
        <v>0</v>
      </c>
    </row>
    <row r="863" spans="1:82" ht="15" customHeight="1">
      <c r="A863" s="43" t="s">
        <v>22</v>
      </c>
      <c r="B863" s="71">
        <v>41159</v>
      </c>
      <c r="C863" s="72" t="s">
        <v>702</v>
      </c>
      <c r="D863" s="90"/>
      <c r="E863" s="80">
        <v>30</v>
      </c>
      <c r="F863" s="66"/>
      <c r="G863" s="66"/>
      <c r="H863" s="66"/>
      <c r="I863" s="66"/>
      <c r="J863" s="66"/>
      <c r="K863" s="80">
        <v>30</v>
      </c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  <c r="BW863" s="66"/>
      <c r="BX863" s="66"/>
      <c r="BY863" s="66"/>
      <c r="BZ863" s="66"/>
      <c r="CA863" s="66"/>
      <c r="CB863" s="80">
        <v>30</v>
      </c>
      <c r="CC863" s="66"/>
      <c r="CD863" s="67">
        <f t="shared" si="66"/>
        <v>0</v>
      </c>
    </row>
    <row r="864" spans="1:82" ht="15" customHeight="1">
      <c r="A864" s="39" t="s">
        <v>23</v>
      </c>
      <c r="B864" s="71">
        <v>41162</v>
      </c>
      <c r="C864" s="72" t="s">
        <v>10</v>
      </c>
      <c r="D864" s="75" t="s">
        <v>733</v>
      </c>
      <c r="E864" s="73">
        <v>-162.84</v>
      </c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73">
        <v>-162.84</v>
      </c>
      <c r="BU864" s="66"/>
      <c r="BV864" s="66"/>
      <c r="BW864" s="66"/>
      <c r="BX864" s="66"/>
      <c r="BY864" s="66"/>
      <c r="BZ864" s="66"/>
      <c r="CA864" s="66"/>
      <c r="CB864" s="66"/>
      <c r="CC864" s="66"/>
      <c r="CD864" s="67">
        <f t="shared" si="66"/>
        <v>0</v>
      </c>
    </row>
    <row r="865" spans="1:82" ht="15" customHeight="1">
      <c r="A865" s="43" t="s">
        <v>22</v>
      </c>
      <c r="B865" s="71">
        <v>41163</v>
      </c>
      <c r="C865" s="72" t="s">
        <v>49</v>
      </c>
      <c r="D865" s="90"/>
      <c r="E865" s="80">
        <v>-850</v>
      </c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  <c r="BW865" s="66"/>
      <c r="BX865" s="66"/>
      <c r="BY865" s="66"/>
      <c r="BZ865" s="66"/>
      <c r="CA865" s="66"/>
      <c r="CB865" s="80">
        <v>-850</v>
      </c>
      <c r="CC865" s="66"/>
      <c r="CD865" s="67">
        <f t="shared" si="66"/>
        <v>-850</v>
      </c>
    </row>
    <row r="866" spans="1:82" ht="15" customHeight="1">
      <c r="A866" s="43" t="s">
        <v>22</v>
      </c>
      <c r="B866" s="71">
        <v>41164</v>
      </c>
      <c r="C866" s="72" t="s">
        <v>268</v>
      </c>
      <c r="D866" s="90"/>
      <c r="E866" s="80">
        <v>30</v>
      </c>
      <c r="F866" s="66"/>
      <c r="G866" s="66"/>
      <c r="H866" s="66"/>
      <c r="I866" s="66"/>
      <c r="J866" s="66"/>
      <c r="K866" s="80">
        <v>30</v>
      </c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66"/>
      <c r="BW866" s="66"/>
      <c r="BX866" s="66"/>
      <c r="BY866" s="66"/>
      <c r="BZ866" s="66"/>
      <c r="CA866" s="66"/>
      <c r="CB866" s="80">
        <v>30</v>
      </c>
      <c r="CC866" s="66"/>
      <c r="CD866" s="67">
        <f t="shared" si="66"/>
        <v>0</v>
      </c>
    </row>
    <row r="867" spans="1:82" ht="15" customHeight="1">
      <c r="A867" s="43" t="s">
        <v>22</v>
      </c>
      <c r="B867" s="71">
        <v>41164</v>
      </c>
      <c r="C867" s="72" t="s">
        <v>705</v>
      </c>
      <c r="D867" s="90"/>
      <c r="E867" s="80">
        <v>27.65</v>
      </c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80">
        <v>27.65</v>
      </c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66"/>
      <c r="BW867" s="66"/>
      <c r="BX867" s="66"/>
      <c r="BY867" s="66"/>
      <c r="BZ867" s="66"/>
      <c r="CA867" s="66"/>
      <c r="CB867" s="80">
        <v>27.65</v>
      </c>
      <c r="CC867" s="66"/>
      <c r="CD867" s="67">
        <f t="shared" si="66"/>
        <v>0</v>
      </c>
    </row>
    <row r="868" spans="1:82" ht="15" customHeight="1">
      <c r="A868" s="43" t="s">
        <v>22</v>
      </c>
      <c r="B868" s="71">
        <v>41164</v>
      </c>
      <c r="C868" s="72" t="s">
        <v>710</v>
      </c>
      <c r="D868" s="90"/>
      <c r="E868" s="80">
        <v>27.65</v>
      </c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80">
        <v>27.65</v>
      </c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  <c r="BP868" s="66"/>
      <c r="BQ868" s="66"/>
      <c r="BR868" s="66"/>
      <c r="BS868" s="66"/>
      <c r="BT868" s="66"/>
      <c r="BU868" s="66"/>
      <c r="BV868" s="66"/>
      <c r="BW868" s="66"/>
      <c r="BX868" s="66"/>
      <c r="BY868" s="66"/>
      <c r="BZ868" s="66"/>
      <c r="CA868" s="66"/>
      <c r="CB868" s="80">
        <v>27.65</v>
      </c>
      <c r="CC868" s="66"/>
      <c r="CD868" s="67">
        <f t="shared" si="66"/>
        <v>0</v>
      </c>
    </row>
    <row r="869" spans="1:82" ht="15" customHeight="1">
      <c r="A869" s="43" t="s">
        <v>22</v>
      </c>
      <c r="B869" s="71">
        <v>41164</v>
      </c>
      <c r="C869" s="72" t="s">
        <v>711</v>
      </c>
      <c r="D869" s="90"/>
      <c r="E869" s="80">
        <v>30</v>
      </c>
      <c r="F869" s="66"/>
      <c r="G869" s="66"/>
      <c r="H869" s="66"/>
      <c r="I869" s="66"/>
      <c r="J869" s="66"/>
      <c r="K869" s="80">
        <v>30</v>
      </c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  <c r="BP869" s="66"/>
      <c r="BQ869" s="66"/>
      <c r="BR869" s="66"/>
      <c r="BS869" s="66"/>
      <c r="BT869" s="66"/>
      <c r="BU869" s="66"/>
      <c r="BV869" s="66"/>
      <c r="BW869" s="66"/>
      <c r="BX869" s="66"/>
      <c r="BY869" s="66"/>
      <c r="BZ869" s="66"/>
      <c r="CA869" s="66"/>
      <c r="CB869" s="80">
        <v>30</v>
      </c>
      <c r="CC869" s="66"/>
      <c r="CD869" s="67">
        <f t="shared" si="66"/>
        <v>0</v>
      </c>
    </row>
    <row r="870" spans="1:82" ht="15" customHeight="1">
      <c r="A870" s="43" t="s">
        <v>22</v>
      </c>
      <c r="B870" s="71">
        <v>41165</v>
      </c>
      <c r="C870" s="72" t="s">
        <v>706</v>
      </c>
      <c r="D870" s="90"/>
      <c r="E870" s="80">
        <v>27.65</v>
      </c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80">
        <v>27.65</v>
      </c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  <c r="BP870" s="66"/>
      <c r="BQ870" s="66"/>
      <c r="BR870" s="66"/>
      <c r="BS870" s="66"/>
      <c r="BT870" s="66"/>
      <c r="BU870" s="66"/>
      <c r="BV870" s="66"/>
      <c r="BW870" s="66"/>
      <c r="BX870" s="66"/>
      <c r="BY870" s="66"/>
      <c r="BZ870" s="66"/>
      <c r="CA870" s="66"/>
      <c r="CB870" s="80">
        <v>27.65</v>
      </c>
      <c r="CC870" s="66"/>
      <c r="CD870" s="67">
        <f t="shared" si="66"/>
        <v>0</v>
      </c>
    </row>
    <row r="871" spans="1:82" ht="15" customHeight="1">
      <c r="A871" s="43" t="s">
        <v>22</v>
      </c>
      <c r="B871" s="71">
        <v>41165</v>
      </c>
      <c r="C871" s="72" t="s">
        <v>709</v>
      </c>
      <c r="D871" s="90"/>
      <c r="E871" s="80">
        <v>30</v>
      </c>
      <c r="F871" s="66"/>
      <c r="G871" s="66"/>
      <c r="H871" s="66"/>
      <c r="I871" s="66"/>
      <c r="J871" s="66"/>
      <c r="K871" s="80">
        <v>30</v>
      </c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66"/>
      <c r="BW871" s="66"/>
      <c r="BX871" s="66"/>
      <c r="BY871" s="66"/>
      <c r="BZ871" s="66"/>
      <c r="CA871" s="66"/>
      <c r="CB871" s="80">
        <v>30</v>
      </c>
      <c r="CC871" s="66"/>
      <c r="CD871" s="67">
        <f t="shared" si="66"/>
        <v>0</v>
      </c>
    </row>
    <row r="872" spans="1:82" ht="15" customHeight="1">
      <c r="A872" s="43" t="s">
        <v>22</v>
      </c>
      <c r="B872" s="71">
        <v>41165</v>
      </c>
      <c r="C872" s="72" t="s">
        <v>712</v>
      </c>
      <c r="D872" s="90"/>
      <c r="E872" s="80">
        <v>30</v>
      </c>
      <c r="F872" s="66"/>
      <c r="G872" s="66"/>
      <c r="H872" s="66"/>
      <c r="I872" s="66"/>
      <c r="J872" s="66"/>
      <c r="K872" s="80">
        <v>30</v>
      </c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  <c r="BP872" s="66"/>
      <c r="BQ872" s="66"/>
      <c r="BR872" s="66"/>
      <c r="BS872" s="66"/>
      <c r="BT872" s="66"/>
      <c r="BU872" s="66"/>
      <c r="BV872" s="66"/>
      <c r="BW872" s="66"/>
      <c r="BX872" s="66"/>
      <c r="BY872" s="66"/>
      <c r="BZ872" s="66"/>
      <c r="CA872" s="66"/>
      <c r="CB872" s="80">
        <v>30</v>
      </c>
      <c r="CC872" s="66"/>
      <c r="CD872" s="67">
        <f t="shared" si="66"/>
        <v>0</v>
      </c>
    </row>
    <row r="873" spans="1:82" ht="15" customHeight="1">
      <c r="A873" s="39" t="s">
        <v>23</v>
      </c>
      <c r="B873" s="71">
        <v>41166</v>
      </c>
      <c r="C873" s="72" t="s">
        <v>687</v>
      </c>
      <c r="D873" s="90"/>
      <c r="E873" s="80">
        <v>850</v>
      </c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66"/>
      <c r="BW873" s="66"/>
      <c r="BX873" s="66"/>
      <c r="BY873" s="66"/>
      <c r="BZ873" s="66"/>
      <c r="CA873" s="80">
        <v>850</v>
      </c>
      <c r="CB873" s="66"/>
      <c r="CC873" s="66"/>
      <c r="CD873" s="67">
        <f t="shared" si="66"/>
        <v>850</v>
      </c>
    </row>
    <row r="874" spans="1:82" ht="15" customHeight="1">
      <c r="A874" s="39" t="s">
        <v>23</v>
      </c>
      <c r="B874" s="71">
        <v>41166</v>
      </c>
      <c r="C874" s="72" t="s">
        <v>738</v>
      </c>
      <c r="D874" s="75" t="s">
        <v>734</v>
      </c>
      <c r="E874" s="73">
        <v>-123.11</v>
      </c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73">
        <v>-123.11</v>
      </c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66"/>
      <c r="BW874" s="66"/>
      <c r="BX874" s="66"/>
      <c r="BY874" s="66"/>
      <c r="BZ874" s="66"/>
      <c r="CA874" s="66"/>
      <c r="CB874" s="66"/>
      <c r="CC874" s="66"/>
      <c r="CD874" s="67">
        <f t="shared" si="66"/>
        <v>0</v>
      </c>
    </row>
    <row r="875" spans="1:82" ht="15" customHeight="1">
      <c r="A875" s="39" t="s">
        <v>23</v>
      </c>
      <c r="B875" s="71">
        <v>41166</v>
      </c>
      <c r="C875" s="72" t="s">
        <v>110</v>
      </c>
      <c r="D875" s="90" t="s">
        <v>421</v>
      </c>
      <c r="E875" s="73">
        <v>-1</v>
      </c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73">
        <v>-1</v>
      </c>
      <c r="BN875" s="66"/>
      <c r="BO875" s="66"/>
      <c r="BP875" s="66"/>
      <c r="BQ875" s="66"/>
      <c r="BR875" s="66"/>
      <c r="BS875" s="66"/>
      <c r="BT875" s="66"/>
      <c r="BU875" s="66"/>
      <c r="BV875" s="66"/>
      <c r="BW875" s="66"/>
      <c r="BX875" s="66"/>
      <c r="BY875" s="66"/>
      <c r="BZ875" s="66"/>
      <c r="CA875" s="66"/>
      <c r="CB875" s="66"/>
      <c r="CC875" s="66"/>
      <c r="CD875" s="67">
        <f t="shared" si="66"/>
        <v>0</v>
      </c>
    </row>
    <row r="876" spans="1:82" ht="15" customHeight="1">
      <c r="A876" s="43" t="s">
        <v>22</v>
      </c>
      <c r="B876" s="71">
        <v>41166</v>
      </c>
      <c r="C876" s="72" t="s">
        <v>713</v>
      </c>
      <c r="D876" s="90"/>
      <c r="E876" s="80">
        <v>24.57</v>
      </c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80">
        <v>24.57</v>
      </c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66"/>
      <c r="BW876" s="66"/>
      <c r="BX876" s="66"/>
      <c r="BY876" s="66"/>
      <c r="BZ876" s="66"/>
      <c r="CA876" s="66"/>
      <c r="CB876" s="80">
        <v>24.57</v>
      </c>
      <c r="CC876" s="66"/>
      <c r="CD876" s="67">
        <f t="shared" ref="CD876:CD910" si="67">E876-SUM(F876:BX876)</f>
        <v>0</v>
      </c>
    </row>
    <row r="877" spans="1:82" ht="15" customHeight="1">
      <c r="A877" s="43" t="s">
        <v>22</v>
      </c>
      <c r="B877" s="71">
        <v>41166</v>
      </c>
      <c r="C877" s="72" t="s">
        <v>707</v>
      </c>
      <c r="D877" s="90"/>
      <c r="E877" s="80">
        <v>30</v>
      </c>
      <c r="F877" s="66"/>
      <c r="G877" s="66"/>
      <c r="H877" s="66"/>
      <c r="I877" s="66"/>
      <c r="J877" s="66"/>
      <c r="K877" s="80">
        <v>30</v>
      </c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66"/>
      <c r="BW877" s="66"/>
      <c r="BX877" s="66"/>
      <c r="BY877" s="66"/>
      <c r="BZ877" s="66"/>
      <c r="CA877" s="66"/>
      <c r="CB877" s="80">
        <v>30</v>
      </c>
      <c r="CC877" s="66"/>
      <c r="CD877" s="67">
        <f t="shared" si="67"/>
        <v>0</v>
      </c>
    </row>
    <row r="878" spans="1:82" ht="15" customHeight="1">
      <c r="A878" s="43" t="s">
        <v>22</v>
      </c>
      <c r="B878" s="71">
        <v>41166</v>
      </c>
      <c r="C878" s="72" t="s">
        <v>708</v>
      </c>
      <c r="D878" s="90"/>
      <c r="E878" s="80">
        <v>30</v>
      </c>
      <c r="F878" s="66"/>
      <c r="G878" s="66"/>
      <c r="H878" s="66"/>
      <c r="I878" s="66"/>
      <c r="J878" s="66"/>
      <c r="K878" s="80">
        <v>30</v>
      </c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  <c r="BW878" s="66"/>
      <c r="BX878" s="66"/>
      <c r="BY878" s="66"/>
      <c r="BZ878" s="66"/>
      <c r="CA878" s="66"/>
      <c r="CB878" s="80">
        <v>30</v>
      </c>
      <c r="CC878" s="66"/>
      <c r="CD878" s="67">
        <f t="shared" si="67"/>
        <v>0</v>
      </c>
    </row>
    <row r="879" spans="1:82" ht="15" customHeight="1">
      <c r="A879" s="43" t="s">
        <v>22</v>
      </c>
      <c r="B879" s="71">
        <v>41169</v>
      </c>
      <c r="C879" s="72" t="s">
        <v>727</v>
      </c>
      <c r="D879" s="90"/>
      <c r="E879" s="80">
        <v>30</v>
      </c>
      <c r="F879" s="66"/>
      <c r="G879" s="66"/>
      <c r="H879" s="66"/>
      <c r="I879" s="66"/>
      <c r="J879" s="66"/>
      <c r="K879" s="80">
        <v>30</v>
      </c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  <c r="BW879" s="66"/>
      <c r="BX879" s="66"/>
      <c r="BY879" s="66"/>
      <c r="BZ879" s="66"/>
      <c r="CA879" s="66"/>
      <c r="CB879" s="80">
        <v>30</v>
      </c>
      <c r="CC879" s="66"/>
      <c r="CD879" s="67">
        <f t="shared" si="67"/>
        <v>0</v>
      </c>
    </row>
    <row r="880" spans="1:82" ht="15" customHeight="1">
      <c r="A880" s="43" t="s">
        <v>22</v>
      </c>
      <c r="B880" s="71">
        <v>41169</v>
      </c>
      <c r="C880" s="72" t="s">
        <v>715</v>
      </c>
      <c r="D880" s="90"/>
      <c r="E880" s="80">
        <v>30</v>
      </c>
      <c r="F880" s="66"/>
      <c r="G880" s="66"/>
      <c r="H880" s="66"/>
      <c r="I880" s="66"/>
      <c r="J880" s="66"/>
      <c r="K880" s="80">
        <v>30</v>
      </c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  <c r="BW880" s="66"/>
      <c r="BX880" s="66"/>
      <c r="BY880" s="66"/>
      <c r="BZ880" s="66"/>
      <c r="CA880" s="66"/>
      <c r="CB880" s="80">
        <v>30</v>
      </c>
      <c r="CC880" s="66"/>
      <c r="CD880" s="67">
        <f t="shared" si="67"/>
        <v>0</v>
      </c>
    </row>
    <row r="881" spans="1:82" ht="15" customHeight="1">
      <c r="A881" s="43" t="s">
        <v>22</v>
      </c>
      <c r="B881" s="71">
        <v>41170</v>
      </c>
      <c r="C881" s="72" t="s">
        <v>716</v>
      </c>
      <c r="D881" s="90"/>
      <c r="E881" s="80">
        <v>30</v>
      </c>
      <c r="F881" s="66"/>
      <c r="G881" s="66"/>
      <c r="H881" s="66"/>
      <c r="I881" s="66"/>
      <c r="J881" s="66"/>
      <c r="K881" s="80">
        <v>30</v>
      </c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66"/>
      <c r="BW881" s="66"/>
      <c r="BX881" s="66"/>
      <c r="BY881" s="66"/>
      <c r="BZ881" s="66"/>
      <c r="CA881" s="66"/>
      <c r="CB881" s="80">
        <v>30</v>
      </c>
      <c r="CC881" s="66"/>
      <c r="CD881" s="67">
        <f t="shared" si="67"/>
        <v>0</v>
      </c>
    </row>
    <row r="882" spans="1:82" ht="15" customHeight="1">
      <c r="A882" s="43" t="s">
        <v>22</v>
      </c>
      <c r="B882" s="71">
        <v>41170</v>
      </c>
      <c r="C882" s="72" t="s">
        <v>717</v>
      </c>
      <c r="D882" s="90"/>
      <c r="E882" s="80">
        <v>30</v>
      </c>
      <c r="F882" s="66"/>
      <c r="G882" s="66"/>
      <c r="H882" s="66"/>
      <c r="I882" s="66"/>
      <c r="J882" s="66"/>
      <c r="K882" s="80">
        <v>30</v>
      </c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  <c r="BP882" s="66"/>
      <c r="BQ882" s="66"/>
      <c r="BR882" s="66"/>
      <c r="BS882" s="66"/>
      <c r="BT882" s="66"/>
      <c r="BU882" s="66"/>
      <c r="BV882" s="66"/>
      <c r="BW882" s="66"/>
      <c r="BX882" s="66"/>
      <c r="BY882" s="66"/>
      <c r="BZ882" s="66"/>
      <c r="CA882" s="66"/>
      <c r="CB882" s="80">
        <v>30</v>
      </c>
      <c r="CC882" s="66"/>
      <c r="CD882" s="67">
        <f t="shared" si="67"/>
        <v>0</v>
      </c>
    </row>
    <row r="883" spans="1:82" ht="15" customHeight="1">
      <c r="A883" s="43" t="s">
        <v>22</v>
      </c>
      <c r="B883" s="71">
        <v>41170</v>
      </c>
      <c r="C883" s="72" t="s">
        <v>718</v>
      </c>
      <c r="D883" s="90"/>
      <c r="E883" s="80">
        <v>30</v>
      </c>
      <c r="F883" s="66"/>
      <c r="G883" s="66"/>
      <c r="H883" s="66"/>
      <c r="I883" s="66"/>
      <c r="J883" s="66"/>
      <c r="K883" s="80">
        <v>30</v>
      </c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66"/>
      <c r="BW883" s="66"/>
      <c r="BX883" s="66"/>
      <c r="BY883" s="66"/>
      <c r="BZ883" s="66"/>
      <c r="CA883" s="66"/>
      <c r="CB883" s="80">
        <v>30</v>
      </c>
      <c r="CC883" s="66"/>
      <c r="CD883" s="67">
        <f t="shared" si="67"/>
        <v>0</v>
      </c>
    </row>
    <row r="884" spans="1:82" ht="15" customHeight="1">
      <c r="A884" s="43" t="s">
        <v>22</v>
      </c>
      <c r="B884" s="71">
        <v>41171</v>
      </c>
      <c r="C884" s="72" t="s">
        <v>719</v>
      </c>
      <c r="D884" s="90"/>
      <c r="E884" s="80">
        <v>30</v>
      </c>
      <c r="F884" s="66"/>
      <c r="G884" s="66"/>
      <c r="H884" s="66"/>
      <c r="I884" s="66"/>
      <c r="J884" s="66"/>
      <c r="K884" s="80">
        <v>30</v>
      </c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66"/>
      <c r="BW884" s="66"/>
      <c r="BX884" s="66"/>
      <c r="BY884" s="66"/>
      <c r="BZ884" s="66"/>
      <c r="CA884" s="66"/>
      <c r="CB884" s="80">
        <v>30</v>
      </c>
      <c r="CC884" s="66"/>
      <c r="CD884" s="67">
        <f t="shared" si="67"/>
        <v>0</v>
      </c>
    </row>
    <row r="885" spans="1:82" ht="15" customHeight="1">
      <c r="A885" s="43" t="s">
        <v>22</v>
      </c>
      <c r="B885" s="71">
        <v>41172</v>
      </c>
      <c r="C885" s="72" t="s">
        <v>720</v>
      </c>
      <c r="D885" s="90"/>
      <c r="E885" s="80">
        <v>30</v>
      </c>
      <c r="F885" s="66"/>
      <c r="G885" s="66"/>
      <c r="H885" s="66"/>
      <c r="I885" s="66"/>
      <c r="J885" s="66"/>
      <c r="K885" s="80">
        <v>30</v>
      </c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  <c r="BW885" s="66"/>
      <c r="BX885" s="66"/>
      <c r="BY885" s="66"/>
      <c r="BZ885" s="66"/>
      <c r="CA885" s="66"/>
      <c r="CB885" s="80">
        <v>30</v>
      </c>
      <c r="CC885" s="66"/>
      <c r="CD885" s="67">
        <f t="shared" si="67"/>
        <v>0</v>
      </c>
    </row>
    <row r="886" spans="1:82" ht="15" customHeight="1">
      <c r="A886" s="43" t="s">
        <v>22</v>
      </c>
      <c r="B886" s="71">
        <v>41173</v>
      </c>
      <c r="C886" s="72" t="s">
        <v>721</v>
      </c>
      <c r="D886" s="90"/>
      <c r="E886" s="80">
        <v>30</v>
      </c>
      <c r="F886" s="66"/>
      <c r="G886" s="66"/>
      <c r="H886" s="66"/>
      <c r="I886" s="66"/>
      <c r="J886" s="66"/>
      <c r="K886" s="80">
        <v>30</v>
      </c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66"/>
      <c r="BW886" s="66"/>
      <c r="BX886" s="66"/>
      <c r="BY886" s="66"/>
      <c r="BZ886" s="66"/>
      <c r="CA886" s="66"/>
      <c r="CB886" s="80">
        <v>30</v>
      </c>
      <c r="CC886" s="66"/>
      <c r="CD886" s="67">
        <f t="shared" si="67"/>
        <v>0</v>
      </c>
    </row>
    <row r="887" spans="1:82" ht="15" customHeight="1">
      <c r="A887" s="43" t="s">
        <v>22</v>
      </c>
      <c r="B887" s="71">
        <v>41176</v>
      </c>
      <c r="C887" s="72" t="s">
        <v>722</v>
      </c>
      <c r="D887" s="90"/>
      <c r="E887" s="80">
        <v>30</v>
      </c>
      <c r="F887" s="66"/>
      <c r="G887" s="66"/>
      <c r="H887" s="66"/>
      <c r="I887" s="66"/>
      <c r="J887" s="66"/>
      <c r="K887" s="80">
        <v>30</v>
      </c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  <c r="CA887" s="66"/>
      <c r="CB887" s="80">
        <v>30</v>
      </c>
      <c r="CC887" s="66"/>
      <c r="CD887" s="67">
        <f t="shared" si="67"/>
        <v>0</v>
      </c>
    </row>
    <row r="888" spans="1:82" ht="15" customHeight="1">
      <c r="A888" s="43" t="s">
        <v>22</v>
      </c>
      <c r="B888" s="71">
        <v>41176</v>
      </c>
      <c r="C888" s="72" t="s">
        <v>723</v>
      </c>
      <c r="D888" s="90"/>
      <c r="E888" s="80">
        <v>30</v>
      </c>
      <c r="F888" s="66"/>
      <c r="G888" s="66"/>
      <c r="H888" s="66"/>
      <c r="I888" s="66"/>
      <c r="J888" s="66"/>
      <c r="K888" s="80">
        <v>30</v>
      </c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66"/>
      <c r="BW888" s="66"/>
      <c r="BX888" s="66"/>
      <c r="BY888" s="66"/>
      <c r="BZ888" s="66"/>
      <c r="CA888" s="66"/>
      <c r="CB888" s="80">
        <v>30</v>
      </c>
      <c r="CC888" s="66"/>
      <c r="CD888" s="67">
        <f t="shared" si="67"/>
        <v>0</v>
      </c>
    </row>
    <row r="889" spans="1:82" ht="15" customHeight="1">
      <c r="A889" s="39" t="s">
        <v>23</v>
      </c>
      <c r="B889" s="71">
        <v>41177</v>
      </c>
      <c r="C889" s="72" t="s">
        <v>755</v>
      </c>
      <c r="D889" s="90"/>
      <c r="E889" s="73">
        <v>747.2</v>
      </c>
      <c r="F889" s="66"/>
      <c r="G889" s="66"/>
      <c r="H889" s="66"/>
      <c r="I889" s="66"/>
      <c r="J889" s="66"/>
      <c r="K889" s="66"/>
      <c r="L889" s="66"/>
      <c r="M889" s="66"/>
      <c r="N889" s="66"/>
      <c r="O889" s="73">
        <v>468.7</v>
      </c>
      <c r="P889" s="73">
        <v>278.5</v>
      </c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66"/>
      <c r="BW889" s="66"/>
      <c r="BX889" s="66"/>
      <c r="BY889" s="66"/>
      <c r="BZ889" s="66"/>
      <c r="CA889" s="66"/>
      <c r="CB889" s="66"/>
      <c r="CC889" s="66"/>
      <c r="CD889" s="67">
        <f t="shared" si="67"/>
        <v>0</v>
      </c>
    </row>
    <row r="890" spans="1:82" ht="15" customHeight="1">
      <c r="A890" s="39" t="s">
        <v>23</v>
      </c>
      <c r="B890" s="71">
        <v>41177</v>
      </c>
      <c r="C890" s="72" t="s">
        <v>17</v>
      </c>
      <c r="D890" s="90" t="s">
        <v>421</v>
      </c>
      <c r="E890" s="73">
        <v>-6.25</v>
      </c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73">
        <v>-6.25</v>
      </c>
      <c r="BO890" s="66"/>
      <c r="BP890" s="66"/>
      <c r="BQ890" s="66"/>
      <c r="BR890" s="66"/>
      <c r="BS890" s="66"/>
      <c r="BT890" s="66"/>
      <c r="BU890" s="66"/>
      <c r="BV890" s="66"/>
      <c r="BW890" s="66"/>
      <c r="BX890" s="66"/>
      <c r="BY890" s="66"/>
      <c r="BZ890" s="66"/>
      <c r="CA890" s="66"/>
      <c r="CB890" s="66"/>
      <c r="CC890" s="66"/>
      <c r="CD890" s="67">
        <f t="shared" si="67"/>
        <v>0</v>
      </c>
    </row>
    <row r="891" spans="1:82" ht="15" customHeight="1">
      <c r="A891" s="39" t="s">
        <v>23</v>
      </c>
      <c r="B891" s="71">
        <v>41177</v>
      </c>
      <c r="C891" s="72" t="s">
        <v>21</v>
      </c>
      <c r="D891" s="90" t="s">
        <v>421</v>
      </c>
      <c r="E891" s="73">
        <v>-1.31</v>
      </c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  <c r="BP891" s="73">
        <v>-1.31</v>
      </c>
      <c r="BQ891" s="66"/>
      <c r="BR891" s="66"/>
      <c r="BS891" s="66"/>
      <c r="BT891" s="66"/>
      <c r="BU891" s="66"/>
      <c r="BV891" s="66"/>
      <c r="BW891" s="66"/>
      <c r="BX891" s="66"/>
      <c r="BY891" s="66"/>
      <c r="BZ891" s="66"/>
      <c r="CA891" s="66"/>
      <c r="CB891" s="66"/>
      <c r="CC891" s="66"/>
      <c r="CD891" s="67">
        <f t="shared" si="67"/>
        <v>0</v>
      </c>
    </row>
    <row r="892" spans="1:82" ht="15" customHeight="1">
      <c r="A892" s="43" t="s">
        <v>22</v>
      </c>
      <c r="B892" s="71">
        <v>41177</v>
      </c>
      <c r="C892" s="72" t="s">
        <v>724</v>
      </c>
      <c r="D892" s="90"/>
      <c r="E892" s="80">
        <v>30</v>
      </c>
      <c r="F892" s="66"/>
      <c r="G892" s="66"/>
      <c r="H892" s="66"/>
      <c r="I892" s="66"/>
      <c r="J892" s="66"/>
      <c r="K892" s="80">
        <v>30</v>
      </c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  <c r="BW892" s="66"/>
      <c r="BX892" s="66"/>
      <c r="BY892" s="66"/>
      <c r="BZ892" s="66"/>
      <c r="CA892" s="66"/>
      <c r="CB892" s="80">
        <v>30</v>
      </c>
      <c r="CC892" s="66"/>
      <c r="CD892" s="67">
        <f t="shared" si="67"/>
        <v>0</v>
      </c>
    </row>
    <row r="893" spans="1:82" ht="15" customHeight="1">
      <c r="A893" s="43" t="s">
        <v>22</v>
      </c>
      <c r="B893" s="71">
        <v>41177</v>
      </c>
      <c r="C893" s="72" t="s">
        <v>728</v>
      </c>
      <c r="D893" s="90"/>
      <c r="E893" s="80">
        <v>30</v>
      </c>
      <c r="F893" s="66"/>
      <c r="G893" s="66"/>
      <c r="H893" s="66"/>
      <c r="I893" s="66"/>
      <c r="J893" s="66"/>
      <c r="K893" s="80">
        <v>30</v>
      </c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  <c r="BW893" s="66"/>
      <c r="BX893" s="66"/>
      <c r="BY893" s="66"/>
      <c r="BZ893" s="66"/>
      <c r="CA893" s="66"/>
      <c r="CB893" s="80">
        <v>30</v>
      </c>
      <c r="CC893" s="66"/>
      <c r="CD893" s="67">
        <f t="shared" si="67"/>
        <v>0</v>
      </c>
    </row>
    <row r="894" spans="1:82" ht="15" customHeight="1">
      <c r="A894" s="43" t="s">
        <v>22</v>
      </c>
      <c r="B894" s="71">
        <v>41178</v>
      </c>
      <c r="C894" s="72" t="s">
        <v>725</v>
      </c>
      <c r="D894" s="90"/>
      <c r="E894" s="80">
        <v>30</v>
      </c>
      <c r="F894" s="66"/>
      <c r="G894" s="66"/>
      <c r="H894" s="66"/>
      <c r="I894" s="66"/>
      <c r="J894" s="66"/>
      <c r="K894" s="80">
        <v>30</v>
      </c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66"/>
      <c r="BW894" s="66"/>
      <c r="BX894" s="66"/>
      <c r="BY894" s="66"/>
      <c r="BZ894" s="66"/>
      <c r="CA894" s="66"/>
      <c r="CB894" s="80">
        <v>30</v>
      </c>
      <c r="CC894" s="66"/>
      <c r="CD894" s="67">
        <f t="shared" si="67"/>
        <v>0</v>
      </c>
    </row>
    <row r="895" spans="1:82" ht="15" customHeight="1">
      <c r="A895" s="39" t="s">
        <v>23</v>
      </c>
      <c r="B895" s="71">
        <v>41179</v>
      </c>
      <c r="C895" s="72" t="s">
        <v>769</v>
      </c>
      <c r="D895" s="90" t="s">
        <v>449</v>
      </c>
      <c r="E895" s="73">
        <v>-25.3</v>
      </c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  <c r="BP895" s="66"/>
      <c r="BQ895" s="66"/>
      <c r="BR895" s="66"/>
      <c r="BS895" s="66"/>
      <c r="BT895" s="66"/>
      <c r="BU895" s="66"/>
      <c r="BV895" s="66"/>
      <c r="BW895" s="66"/>
      <c r="BX895" s="73">
        <v>-25.3</v>
      </c>
      <c r="BY895" s="66"/>
      <c r="BZ895" s="66"/>
      <c r="CA895" s="66"/>
      <c r="CB895" s="66"/>
      <c r="CC895" s="66"/>
      <c r="CD895" s="67">
        <f t="shared" si="67"/>
        <v>0</v>
      </c>
    </row>
    <row r="896" spans="1:82" ht="15" customHeight="1">
      <c r="A896" s="39" t="s">
        <v>23</v>
      </c>
      <c r="B896" s="71">
        <v>41179</v>
      </c>
      <c r="C896" s="72" t="s">
        <v>3</v>
      </c>
      <c r="D896" s="90" t="s">
        <v>450</v>
      </c>
      <c r="E896" s="73">
        <v>-3</v>
      </c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73">
        <v>-3</v>
      </c>
      <c r="BO896" s="66"/>
      <c r="BP896" s="66"/>
      <c r="BQ896" s="66"/>
      <c r="BR896" s="66"/>
      <c r="BS896" s="66"/>
      <c r="BT896" s="66"/>
      <c r="BU896" s="66"/>
      <c r="BV896" s="66"/>
      <c r="BW896" s="66"/>
      <c r="BX896" s="66"/>
      <c r="BY896" s="66"/>
      <c r="BZ896" s="66"/>
      <c r="CA896" s="66"/>
      <c r="CB896" s="66"/>
      <c r="CC896" s="66"/>
      <c r="CD896" s="67">
        <f t="shared" si="67"/>
        <v>0</v>
      </c>
    </row>
    <row r="897" spans="1:82" ht="15" customHeight="1">
      <c r="A897" s="39" t="s">
        <v>23</v>
      </c>
      <c r="B897" s="71">
        <v>41179</v>
      </c>
      <c r="C897" s="72" t="s">
        <v>451</v>
      </c>
      <c r="D897" s="90" t="s">
        <v>450</v>
      </c>
      <c r="E897" s="73">
        <v>-0.71</v>
      </c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  <c r="BP897" s="73">
        <v>-0.71</v>
      </c>
      <c r="BQ897" s="66"/>
      <c r="BR897" s="66"/>
      <c r="BS897" s="66"/>
      <c r="BT897" s="66"/>
      <c r="BU897" s="66"/>
      <c r="BV897" s="66"/>
      <c r="BW897" s="66"/>
      <c r="BX897" s="66"/>
      <c r="BY897" s="66"/>
      <c r="BZ897" s="66"/>
      <c r="CA897" s="66"/>
      <c r="CB897" s="66"/>
      <c r="CC897" s="66"/>
      <c r="CD897" s="67">
        <f t="shared" si="67"/>
        <v>0</v>
      </c>
    </row>
    <row r="898" spans="1:82" ht="15" customHeight="1">
      <c r="A898" s="39" t="s">
        <v>23</v>
      </c>
      <c r="B898" s="71">
        <v>41179</v>
      </c>
      <c r="C898" s="72" t="s">
        <v>1</v>
      </c>
      <c r="D898" s="90" t="s">
        <v>450</v>
      </c>
      <c r="E898" s="73">
        <v>-0.36</v>
      </c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73">
        <v>-0.36</v>
      </c>
      <c r="BP898" s="66"/>
      <c r="BQ898" s="66"/>
      <c r="BR898" s="66"/>
      <c r="BS898" s="66"/>
      <c r="BT898" s="66"/>
      <c r="BU898" s="66"/>
      <c r="BV898" s="66"/>
      <c r="BW898" s="66"/>
      <c r="BX898" s="66"/>
      <c r="BY898" s="66"/>
      <c r="BZ898" s="66"/>
      <c r="CA898" s="66"/>
      <c r="CB898" s="66"/>
      <c r="CC898" s="66"/>
      <c r="CD898" s="67">
        <f t="shared" si="67"/>
        <v>0</v>
      </c>
    </row>
    <row r="899" spans="1:82" ht="15" customHeight="1">
      <c r="A899" s="39" t="s">
        <v>23</v>
      </c>
      <c r="B899" s="71">
        <v>41179</v>
      </c>
      <c r="C899" s="72" t="s">
        <v>38</v>
      </c>
      <c r="D899" s="75" t="s">
        <v>735</v>
      </c>
      <c r="E899" s="73">
        <v>-634.6</v>
      </c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73">
        <f>(E899/6.75)*3.25</f>
        <v>-305.54814814814813</v>
      </c>
      <c r="AN899" s="66"/>
      <c r="AO899" s="73">
        <f>(E899/6.75)*3.5</f>
        <v>-329.05185185185184</v>
      </c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66"/>
      <c r="BW899" s="66"/>
      <c r="BX899" s="66"/>
      <c r="BY899" s="66"/>
      <c r="BZ899" s="66"/>
      <c r="CA899" s="66"/>
      <c r="CB899" s="66"/>
      <c r="CC899" s="66"/>
      <c r="CD899" s="67">
        <f t="shared" si="67"/>
        <v>0</v>
      </c>
    </row>
    <row r="900" spans="1:82" ht="15" customHeight="1">
      <c r="A900" s="39" t="s">
        <v>23</v>
      </c>
      <c r="B900" s="71">
        <v>41179</v>
      </c>
      <c r="C900" s="40" t="s">
        <v>37</v>
      </c>
      <c r="D900" s="75" t="s">
        <v>735</v>
      </c>
      <c r="E900" s="73">
        <v>-517.75</v>
      </c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73">
        <f>E900*0.5</f>
        <v>-258.875</v>
      </c>
      <c r="AH900" s="66"/>
      <c r="AI900" s="73">
        <f>E900*0.07143</f>
        <v>-36.982882499999995</v>
      </c>
      <c r="AJ900" s="66"/>
      <c r="AK900" s="66"/>
      <c r="AL900" s="66"/>
      <c r="AM900" s="73">
        <f>E900*0.42857</f>
        <v>-221.89211750000001</v>
      </c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  <c r="BP900" s="66"/>
      <c r="BQ900" s="66"/>
      <c r="BR900" s="66"/>
      <c r="BS900" s="66"/>
      <c r="BT900" s="66"/>
      <c r="BU900" s="66"/>
      <c r="BV900" s="66"/>
      <c r="BW900" s="66"/>
      <c r="BX900" s="66"/>
      <c r="BY900" s="66"/>
      <c r="BZ900" s="66"/>
      <c r="CA900" s="66"/>
      <c r="CB900" s="66"/>
      <c r="CC900" s="66"/>
      <c r="CD900" s="67">
        <f>E900-SUM(F900:BX900)</f>
        <v>0</v>
      </c>
    </row>
    <row r="901" spans="1:82" ht="15" customHeight="1">
      <c r="A901" s="39" t="s">
        <v>23</v>
      </c>
      <c r="B901" s="71">
        <v>41180</v>
      </c>
      <c r="C901" s="72" t="s">
        <v>458</v>
      </c>
      <c r="D901" s="75" t="s">
        <v>736</v>
      </c>
      <c r="E901" s="73">
        <v>-72.599999999999994</v>
      </c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73">
        <v>-72.599999999999994</v>
      </c>
      <c r="BJ901" s="66"/>
      <c r="BK901" s="66"/>
      <c r="BL901" s="66"/>
      <c r="BM901" s="66"/>
      <c r="BN901" s="66"/>
      <c r="BO901" s="66"/>
      <c r="BP901" s="66"/>
      <c r="BQ901" s="66"/>
      <c r="BR901" s="66"/>
      <c r="BS901" s="66"/>
      <c r="BT901" s="66"/>
      <c r="BU901" s="66"/>
      <c r="BV901" s="66"/>
      <c r="BW901" s="66"/>
      <c r="BX901" s="66"/>
      <c r="BY901" s="66"/>
      <c r="BZ901" s="66"/>
      <c r="CA901" s="66"/>
      <c r="CB901" s="66"/>
      <c r="CC901" s="66"/>
      <c r="CD901" s="67">
        <f t="shared" si="67"/>
        <v>0</v>
      </c>
    </row>
    <row r="902" spans="1:82" ht="15" customHeight="1">
      <c r="A902" s="43" t="s">
        <v>22</v>
      </c>
      <c r="B902" s="71">
        <v>41180</v>
      </c>
      <c r="C902" s="72" t="s">
        <v>49</v>
      </c>
      <c r="D902" s="90"/>
      <c r="E902" s="80">
        <v>-700</v>
      </c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  <c r="BP902" s="66"/>
      <c r="BQ902" s="66"/>
      <c r="BR902" s="66"/>
      <c r="BS902" s="66"/>
      <c r="BT902" s="66"/>
      <c r="BU902" s="66"/>
      <c r="BV902" s="66"/>
      <c r="BW902" s="66"/>
      <c r="BX902" s="66"/>
      <c r="BY902" s="66"/>
      <c r="BZ902" s="66"/>
      <c r="CA902" s="66"/>
      <c r="CB902" s="80">
        <v>-700</v>
      </c>
      <c r="CC902" s="66"/>
      <c r="CD902" s="67">
        <f t="shared" si="67"/>
        <v>-700</v>
      </c>
    </row>
    <row r="903" spans="1:82" ht="15" customHeight="1">
      <c r="A903" s="43" t="s">
        <v>22</v>
      </c>
      <c r="B903" s="71">
        <v>41180</v>
      </c>
      <c r="C903" s="72" t="s">
        <v>49</v>
      </c>
      <c r="D903" s="90"/>
      <c r="E903" s="80">
        <v>-100</v>
      </c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  <c r="BP903" s="66"/>
      <c r="BQ903" s="66"/>
      <c r="BR903" s="66"/>
      <c r="BS903" s="66"/>
      <c r="BT903" s="66"/>
      <c r="BU903" s="66"/>
      <c r="BV903" s="66"/>
      <c r="BW903" s="66"/>
      <c r="BX903" s="66"/>
      <c r="BY903" s="66"/>
      <c r="BZ903" s="66"/>
      <c r="CA903" s="66"/>
      <c r="CB903" s="80">
        <v>-100</v>
      </c>
      <c r="CC903" s="66"/>
      <c r="CD903" s="67">
        <f t="shared" si="67"/>
        <v>-100</v>
      </c>
    </row>
    <row r="904" spans="1:82" ht="15" customHeight="1">
      <c r="A904" s="84" t="s">
        <v>267</v>
      </c>
      <c r="B904" s="71">
        <v>41180</v>
      </c>
      <c r="C904" s="72" t="s">
        <v>400</v>
      </c>
      <c r="D904" s="90"/>
      <c r="E904" s="80">
        <v>46</v>
      </c>
      <c r="F904" s="66"/>
      <c r="G904" s="66"/>
      <c r="H904" s="66"/>
      <c r="I904" s="66"/>
      <c r="J904" s="66"/>
      <c r="K904" s="66"/>
      <c r="L904" s="66"/>
      <c r="M904" s="66"/>
      <c r="N904" s="66"/>
      <c r="O904" s="80">
        <v>46</v>
      </c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  <c r="BP904" s="66"/>
      <c r="BQ904" s="66"/>
      <c r="BR904" s="66"/>
      <c r="BS904" s="66"/>
      <c r="BT904" s="66"/>
      <c r="BU904" s="66"/>
      <c r="BV904" s="66"/>
      <c r="BW904" s="66"/>
      <c r="BX904" s="66"/>
      <c r="BY904" s="66"/>
      <c r="BZ904" s="66"/>
      <c r="CA904" s="66"/>
      <c r="CB904" s="66"/>
      <c r="CC904" s="80">
        <v>46</v>
      </c>
      <c r="CD904" s="67">
        <f t="shared" si="67"/>
        <v>0</v>
      </c>
    </row>
    <row r="905" spans="1:82" ht="15" customHeight="1">
      <c r="A905" s="84" t="s">
        <v>267</v>
      </c>
      <c r="B905" s="71">
        <v>41180</v>
      </c>
      <c r="C905" s="72" t="s">
        <v>403</v>
      </c>
      <c r="D905" s="90"/>
      <c r="E905" s="80">
        <v>36</v>
      </c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80">
        <v>36</v>
      </c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  <c r="BP905" s="66"/>
      <c r="BQ905" s="66"/>
      <c r="BR905" s="66"/>
      <c r="BS905" s="66"/>
      <c r="BT905" s="66"/>
      <c r="BU905" s="66"/>
      <c r="BV905" s="66"/>
      <c r="BW905" s="66"/>
      <c r="BX905" s="66"/>
      <c r="BY905" s="66"/>
      <c r="BZ905" s="66"/>
      <c r="CA905" s="66"/>
      <c r="CB905" s="66"/>
      <c r="CC905" s="80">
        <v>36</v>
      </c>
      <c r="CD905" s="67">
        <f t="shared" si="67"/>
        <v>0</v>
      </c>
    </row>
    <row r="906" spans="1:82" ht="15" customHeight="1">
      <c r="A906" s="84" t="s">
        <v>267</v>
      </c>
      <c r="B906" s="71">
        <v>41180</v>
      </c>
      <c r="C906" s="72" t="s">
        <v>49</v>
      </c>
      <c r="D906" s="90"/>
      <c r="E906" s="80">
        <v>-130</v>
      </c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  <c r="BP906" s="66"/>
      <c r="BQ906" s="66"/>
      <c r="BR906" s="66"/>
      <c r="BS906" s="66"/>
      <c r="BT906" s="66"/>
      <c r="BU906" s="66"/>
      <c r="BV906" s="66"/>
      <c r="BW906" s="66"/>
      <c r="BX906" s="66"/>
      <c r="BY906" s="66"/>
      <c r="BZ906" s="66"/>
      <c r="CA906" s="66"/>
      <c r="CB906" s="66"/>
      <c r="CC906" s="80">
        <v>-130</v>
      </c>
      <c r="CD906" s="67">
        <f t="shared" si="67"/>
        <v>-130</v>
      </c>
    </row>
    <row r="907" spans="1:82" ht="15" customHeight="1">
      <c r="A907" s="39" t="s">
        <v>23</v>
      </c>
      <c r="B907" s="71">
        <v>41182</v>
      </c>
      <c r="C907" s="72" t="s">
        <v>48</v>
      </c>
      <c r="D907" s="75" t="s">
        <v>737</v>
      </c>
      <c r="E907" s="73">
        <v>-12.5</v>
      </c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J907" s="66"/>
      <c r="BK907" s="66"/>
      <c r="BL907" s="66"/>
      <c r="BM907" s="66"/>
      <c r="BN907" s="66"/>
      <c r="BO907" s="66"/>
      <c r="BP907" s="66"/>
      <c r="BQ907" s="73">
        <v>-12.5</v>
      </c>
      <c r="BR907" s="66"/>
      <c r="BS907" s="66"/>
      <c r="BT907" s="66"/>
      <c r="BU907" s="66"/>
      <c r="BV907" s="66"/>
      <c r="BW907" s="66"/>
      <c r="BX907" s="66"/>
      <c r="BY907" s="66"/>
      <c r="BZ907" s="66"/>
      <c r="CA907" s="66"/>
      <c r="CB907" s="66"/>
      <c r="CC907" s="66"/>
      <c r="CD907" s="67">
        <f t="shared" si="67"/>
        <v>0</v>
      </c>
    </row>
    <row r="908" spans="1:82" ht="15" customHeight="1">
      <c r="A908" s="39" t="s">
        <v>23</v>
      </c>
      <c r="B908" s="71">
        <v>41213</v>
      </c>
      <c r="C908" s="72" t="s">
        <v>13</v>
      </c>
      <c r="D908" s="75" t="s">
        <v>744</v>
      </c>
      <c r="E908" s="73">
        <v>-509.1</v>
      </c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73">
        <v>-117.28841120242987</v>
      </c>
      <c r="AI908" s="66"/>
      <c r="AJ908" s="73">
        <v>-16.755822424379129</v>
      </c>
      <c r="AN908" s="73">
        <v>-232.7104150275627</v>
      </c>
      <c r="AP908" s="73">
        <v>-142.34535134562827</v>
      </c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  <c r="BP908" s="66"/>
      <c r="BQ908" s="66"/>
      <c r="BR908" s="66"/>
      <c r="BS908" s="66"/>
      <c r="BT908" s="66"/>
      <c r="BU908" s="66"/>
      <c r="BV908" s="66"/>
      <c r="BW908" s="66"/>
      <c r="BX908" s="66"/>
      <c r="BY908" s="66"/>
      <c r="BZ908" s="66"/>
      <c r="CA908" s="66"/>
      <c r="CB908" s="66"/>
      <c r="CC908" s="66"/>
      <c r="CD908" s="67">
        <f t="shared" si="67"/>
        <v>0</v>
      </c>
    </row>
    <row r="909" spans="1:82" ht="15" customHeight="1">
      <c r="A909" s="39" t="s">
        <v>23</v>
      </c>
      <c r="B909" s="71">
        <v>41225</v>
      </c>
      <c r="C909" s="72" t="s">
        <v>422</v>
      </c>
      <c r="D909" s="75"/>
      <c r="E909" s="73">
        <v>800</v>
      </c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  <c r="BP909" s="66"/>
      <c r="BQ909" s="66"/>
      <c r="BR909" s="66"/>
      <c r="BS909" s="66"/>
      <c r="BT909" s="66"/>
      <c r="BU909" s="66"/>
      <c r="BV909" s="66"/>
      <c r="BW909" s="66"/>
      <c r="BX909" s="66"/>
      <c r="BY909" s="66"/>
      <c r="BZ909" s="66"/>
      <c r="CA909" s="73">
        <v>800</v>
      </c>
      <c r="CB909" s="66"/>
      <c r="CC909" s="66"/>
      <c r="CD909" s="67">
        <f t="shared" si="67"/>
        <v>800</v>
      </c>
    </row>
    <row r="910" spans="1:82" ht="15" customHeight="1" thickBot="1">
      <c r="A910" s="39" t="s">
        <v>23</v>
      </c>
      <c r="B910" s="71">
        <v>41225</v>
      </c>
      <c r="C910" s="72" t="s">
        <v>658</v>
      </c>
      <c r="D910" s="75"/>
      <c r="E910" s="73">
        <v>130</v>
      </c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  <c r="BP910" s="66"/>
      <c r="BQ910" s="66"/>
      <c r="BR910" s="66"/>
      <c r="BS910" s="66"/>
      <c r="BT910" s="66"/>
      <c r="BU910" s="66"/>
      <c r="BV910" s="66"/>
      <c r="BW910" s="66"/>
      <c r="BX910" s="66"/>
      <c r="BY910" s="66"/>
      <c r="BZ910" s="66"/>
      <c r="CA910" s="73">
        <v>130</v>
      </c>
      <c r="CB910" s="66"/>
      <c r="CC910" s="66"/>
      <c r="CD910" s="67">
        <f t="shared" si="67"/>
        <v>130</v>
      </c>
    </row>
    <row r="911" spans="1:82" ht="15" customHeight="1" thickTop="1" thickBot="1">
      <c r="A911" s="10"/>
      <c r="B911" s="41"/>
      <c r="C911" s="42" t="s">
        <v>657</v>
      </c>
      <c r="D911" s="76"/>
      <c r="E911" s="97">
        <f t="shared" ref="E911:AJ911" si="68">SUM(E844:E910)</f>
        <v>5591.0699999999961</v>
      </c>
      <c r="F911" s="64">
        <f t="shared" si="68"/>
        <v>0</v>
      </c>
      <c r="G911" s="64">
        <f t="shared" si="68"/>
        <v>0</v>
      </c>
      <c r="H911" s="64">
        <f t="shared" si="68"/>
        <v>0</v>
      </c>
      <c r="I911" s="64">
        <f t="shared" si="68"/>
        <v>0</v>
      </c>
      <c r="J911" s="64">
        <f t="shared" si="68"/>
        <v>0</v>
      </c>
      <c r="K911" s="64">
        <f t="shared" si="68"/>
        <v>6140</v>
      </c>
      <c r="L911" s="64">
        <f t="shared" si="68"/>
        <v>0</v>
      </c>
      <c r="M911" s="64">
        <f t="shared" si="68"/>
        <v>0</v>
      </c>
      <c r="N911" s="64">
        <f t="shared" si="68"/>
        <v>0</v>
      </c>
      <c r="O911" s="64">
        <f t="shared" si="68"/>
        <v>514.70000000000005</v>
      </c>
      <c r="P911" s="64">
        <f t="shared" si="68"/>
        <v>314.5</v>
      </c>
      <c r="Q911" s="64">
        <f t="shared" si="68"/>
        <v>0</v>
      </c>
      <c r="R911" s="64">
        <f t="shared" si="68"/>
        <v>0</v>
      </c>
      <c r="S911" s="64">
        <f t="shared" si="68"/>
        <v>0</v>
      </c>
      <c r="T911" s="64">
        <f t="shared" si="68"/>
        <v>0</v>
      </c>
      <c r="U911" s="64">
        <f t="shared" si="68"/>
        <v>0</v>
      </c>
      <c r="V911" s="64">
        <f t="shared" si="68"/>
        <v>0</v>
      </c>
      <c r="W911" s="64">
        <f t="shared" si="68"/>
        <v>0</v>
      </c>
      <c r="X911" s="64">
        <f t="shared" si="68"/>
        <v>0</v>
      </c>
      <c r="Y911" s="64">
        <f t="shared" si="68"/>
        <v>0</v>
      </c>
      <c r="Z911" s="64">
        <f t="shared" si="68"/>
        <v>0</v>
      </c>
      <c r="AA911" s="64">
        <f t="shared" si="68"/>
        <v>0</v>
      </c>
      <c r="AB911" s="64">
        <f t="shared" si="68"/>
        <v>0</v>
      </c>
      <c r="AC911" s="64">
        <f t="shared" si="68"/>
        <v>694.55</v>
      </c>
      <c r="AD911" s="64">
        <f t="shared" si="68"/>
        <v>0</v>
      </c>
      <c r="AE911" s="64">
        <f t="shared" si="68"/>
        <v>0</v>
      </c>
      <c r="AF911" s="64">
        <f t="shared" si="68"/>
        <v>0</v>
      </c>
      <c r="AG911" s="64">
        <f t="shared" si="68"/>
        <v>-258.875</v>
      </c>
      <c r="AH911" s="64">
        <f t="shared" si="68"/>
        <v>-117.28841120242987</v>
      </c>
      <c r="AI911" s="64">
        <f t="shared" si="68"/>
        <v>-36.982882499999995</v>
      </c>
      <c r="AJ911" s="64">
        <f t="shared" si="68"/>
        <v>-16.755822424379129</v>
      </c>
      <c r="AK911" s="64">
        <f t="shared" ref="AK911:BQ911" si="69">SUM(AK844:AK910)</f>
        <v>0</v>
      </c>
      <c r="AL911" s="64">
        <f t="shared" si="69"/>
        <v>0</v>
      </c>
      <c r="AM911" s="64">
        <f t="shared" si="69"/>
        <v>-527.44026564814817</v>
      </c>
      <c r="AN911" s="64">
        <f t="shared" si="69"/>
        <v>-232.7104150275627</v>
      </c>
      <c r="AO911" s="64">
        <f t="shared" si="69"/>
        <v>-329.05185185185184</v>
      </c>
      <c r="AP911" s="64">
        <f t="shared" si="69"/>
        <v>-142.34535134562827</v>
      </c>
      <c r="AQ911" s="64">
        <f t="shared" si="69"/>
        <v>-2.25</v>
      </c>
      <c r="AR911" s="64">
        <f t="shared" si="69"/>
        <v>0</v>
      </c>
      <c r="AS911" s="64">
        <f t="shared" si="69"/>
        <v>0</v>
      </c>
      <c r="AT911" s="64">
        <f t="shared" si="69"/>
        <v>0</v>
      </c>
      <c r="AU911" s="64">
        <f t="shared" si="69"/>
        <v>0</v>
      </c>
      <c r="AV911" s="64">
        <f t="shared" si="69"/>
        <v>0</v>
      </c>
      <c r="AW911" s="64">
        <f t="shared" si="69"/>
        <v>0</v>
      </c>
      <c r="AX911" s="64">
        <f t="shared" si="69"/>
        <v>0</v>
      </c>
      <c r="AY911" s="64">
        <f t="shared" si="69"/>
        <v>0</v>
      </c>
      <c r="AZ911" s="64">
        <f t="shared" si="69"/>
        <v>0</v>
      </c>
      <c r="BA911" s="64">
        <f t="shared" si="69"/>
        <v>0</v>
      </c>
      <c r="BB911" s="64">
        <f t="shared" si="69"/>
        <v>0</v>
      </c>
      <c r="BC911" s="64">
        <f t="shared" si="69"/>
        <v>0</v>
      </c>
      <c r="BD911" s="64">
        <f t="shared" si="69"/>
        <v>-123.11</v>
      </c>
      <c r="BE911" s="64">
        <f t="shared" si="69"/>
        <v>0</v>
      </c>
      <c r="BF911" s="64">
        <f t="shared" si="69"/>
        <v>0</v>
      </c>
      <c r="BG911" s="64">
        <f t="shared" si="69"/>
        <v>0</v>
      </c>
      <c r="BH911" s="64">
        <f t="shared" si="69"/>
        <v>0</v>
      </c>
      <c r="BI911" s="64">
        <f t="shared" si="69"/>
        <v>-72.599999999999994</v>
      </c>
      <c r="BJ911" s="64">
        <f t="shared" si="69"/>
        <v>0</v>
      </c>
      <c r="BK911" s="64">
        <f t="shared" si="69"/>
        <v>0</v>
      </c>
      <c r="BL911" s="64"/>
      <c r="BM911" s="64">
        <f t="shared" si="69"/>
        <v>-1</v>
      </c>
      <c r="BN911" s="64">
        <f t="shared" si="69"/>
        <v>-9.25</v>
      </c>
      <c r="BO911" s="64">
        <f t="shared" si="69"/>
        <v>-0.36</v>
      </c>
      <c r="BP911" s="64">
        <f t="shared" si="69"/>
        <v>-2.02</v>
      </c>
      <c r="BQ911" s="64">
        <f t="shared" si="69"/>
        <v>-12.5</v>
      </c>
      <c r="BR911" s="64">
        <f t="shared" ref="BR911:BX911" si="70">SUM(BR844:BR910)</f>
        <v>0</v>
      </c>
      <c r="BS911" s="64">
        <f t="shared" si="70"/>
        <v>0</v>
      </c>
      <c r="BT911" s="64">
        <f t="shared" si="70"/>
        <v>-162.84</v>
      </c>
      <c r="BU911" s="64">
        <f t="shared" si="70"/>
        <v>0</v>
      </c>
      <c r="BV911" s="64">
        <f t="shared" si="70"/>
        <v>0</v>
      </c>
      <c r="BW911" s="64">
        <f t="shared" si="70"/>
        <v>0</v>
      </c>
      <c r="BX911" s="64">
        <f t="shared" si="70"/>
        <v>-25.3</v>
      </c>
      <c r="BY911" s="65">
        <f>SUM(F911:AF911)</f>
        <v>7663.75</v>
      </c>
      <c r="BZ911" s="65">
        <f>SUM(AG911:BW911)</f>
        <v>-2047.3799999999994</v>
      </c>
      <c r="CA911" s="64">
        <f>SUM(CA844:CA910)</f>
        <v>3690</v>
      </c>
      <c r="CB911" s="64">
        <f>SUM(CB844:CB910)</f>
        <v>-147.70000000000005</v>
      </c>
      <c r="CC911" s="64">
        <f>SUM(CC844:CC910)</f>
        <v>-48</v>
      </c>
      <c r="CD911" s="67"/>
    </row>
    <row r="912" spans="1:82" ht="15.75" thickTop="1"/>
  </sheetData>
  <autoFilter ref="A1:CE911">
    <filterColumn colId="2"/>
  </autoFilter>
  <pageMargins left="0.19685039370078741" right="0.19685039370078741" top="0.19685039370078741" bottom="0.19685039370078741" header="0.31496062992125984" footer="0.31496062992125984"/>
  <pageSetup paperSize="9" scale="75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522"/>
  <sheetViews>
    <sheetView tabSelected="1" zoomScale="90" zoomScaleNormal="90" workbookViewId="0">
      <selection activeCell="K30" sqref="K30"/>
    </sheetView>
  </sheetViews>
  <sheetFormatPr defaultColWidth="11.42578125" defaultRowHeight="11.25"/>
  <cols>
    <col min="1" max="1" width="6.7109375" style="12" customWidth="1"/>
    <col min="2" max="2" width="9.7109375" style="59" customWidth="1"/>
    <col min="3" max="3" width="39.42578125" style="58" customWidth="1"/>
    <col min="4" max="5" width="10.7109375" style="51" customWidth="1"/>
    <col min="6" max="7" width="11.42578125" style="50"/>
    <col min="8" max="8" width="14.85546875" style="50" customWidth="1"/>
    <col min="9" max="16384" width="11.42578125" style="50"/>
  </cols>
  <sheetData>
    <row r="1" spans="1:5" ht="15" customHeight="1">
      <c r="A1" s="52" t="s">
        <v>71</v>
      </c>
      <c r="B1" s="53" t="s">
        <v>45</v>
      </c>
      <c r="C1" s="53" t="s">
        <v>32</v>
      </c>
      <c r="D1" s="53" t="s">
        <v>72</v>
      </c>
      <c r="E1" s="54" t="s">
        <v>73</v>
      </c>
    </row>
    <row r="2" spans="1:5" ht="15" customHeight="1" thickBot="1">
      <c r="A2" s="39" t="s">
        <v>23</v>
      </c>
      <c r="B2" s="71">
        <v>40786</v>
      </c>
      <c r="C2" s="44" t="s">
        <v>771</v>
      </c>
      <c r="D2" s="73"/>
      <c r="E2" s="57">
        <v>7135.03</v>
      </c>
    </row>
    <row r="3" spans="1:5" ht="15" customHeight="1" thickTop="1" thickBot="1">
      <c r="A3" s="60"/>
      <c r="B3" s="61"/>
      <c r="C3" s="42" t="s">
        <v>118</v>
      </c>
      <c r="D3" s="78"/>
      <c r="E3" s="102"/>
    </row>
    <row r="4" spans="1:5" ht="15" customHeight="1" thickTop="1">
      <c r="A4" s="39" t="s">
        <v>23</v>
      </c>
      <c r="B4" s="71">
        <v>40791</v>
      </c>
      <c r="C4" s="44" t="s">
        <v>6</v>
      </c>
      <c r="D4" s="73">
        <v>-100</v>
      </c>
      <c r="E4" s="82">
        <f>E2+D4</f>
        <v>7035.03</v>
      </c>
    </row>
    <row r="5" spans="1:5" ht="15" customHeight="1">
      <c r="A5" s="39" t="s">
        <v>23</v>
      </c>
      <c r="B5" s="71">
        <v>40793</v>
      </c>
      <c r="C5" s="44" t="s">
        <v>119</v>
      </c>
      <c r="D5" s="73">
        <v>6540</v>
      </c>
      <c r="E5" s="82">
        <f>E4+D5</f>
        <v>13575.029999999999</v>
      </c>
    </row>
    <row r="6" spans="1:5" ht="15" customHeight="1">
      <c r="A6" s="39" t="s">
        <v>23</v>
      </c>
      <c r="B6" s="71">
        <v>40793</v>
      </c>
      <c r="C6" s="44" t="s">
        <v>120</v>
      </c>
      <c r="D6" s="73">
        <v>234</v>
      </c>
      <c r="E6" s="82">
        <f t="shared" ref="E6:E36" si="0">E5+D6</f>
        <v>13809.029999999999</v>
      </c>
    </row>
    <row r="7" spans="1:5" ht="15" customHeight="1">
      <c r="A7" s="39" t="s">
        <v>23</v>
      </c>
      <c r="B7" s="71">
        <v>40793</v>
      </c>
      <c r="C7" s="44" t="s">
        <v>121</v>
      </c>
      <c r="D7" s="73">
        <v>31.5</v>
      </c>
      <c r="E7" s="82">
        <f t="shared" si="0"/>
        <v>13840.529999999999</v>
      </c>
    </row>
    <row r="8" spans="1:5" ht="15" customHeight="1">
      <c r="A8" s="39" t="s">
        <v>23</v>
      </c>
      <c r="B8" s="71">
        <v>40793</v>
      </c>
      <c r="C8" s="44" t="s">
        <v>122</v>
      </c>
      <c r="D8" s="73">
        <v>100</v>
      </c>
      <c r="E8" s="82">
        <f t="shared" si="0"/>
        <v>13940.529999999999</v>
      </c>
    </row>
    <row r="9" spans="1:5" ht="15" customHeight="1">
      <c r="A9" s="39" t="s">
        <v>23</v>
      </c>
      <c r="B9" s="71">
        <v>40795</v>
      </c>
      <c r="C9" s="72" t="s">
        <v>10</v>
      </c>
      <c r="D9" s="73">
        <v>-162.84</v>
      </c>
      <c r="E9" s="82">
        <f t="shared" si="0"/>
        <v>13777.689999999999</v>
      </c>
    </row>
    <row r="10" spans="1:5" ht="15" customHeight="1">
      <c r="A10" s="39" t="s">
        <v>23</v>
      </c>
      <c r="B10" s="71">
        <v>40801</v>
      </c>
      <c r="C10" s="72" t="s">
        <v>123</v>
      </c>
      <c r="D10" s="73">
        <v>-471.88</v>
      </c>
      <c r="E10" s="82">
        <f t="shared" si="0"/>
        <v>13305.81</v>
      </c>
    </row>
    <row r="11" spans="1:5" ht="15" customHeight="1">
      <c r="A11" s="39" t="s">
        <v>23</v>
      </c>
      <c r="B11" s="71">
        <v>40801</v>
      </c>
      <c r="C11" s="72" t="s">
        <v>124</v>
      </c>
      <c r="D11" s="73">
        <v>-1.42</v>
      </c>
      <c r="E11" s="82">
        <f t="shared" si="0"/>
        <v>13304.39</v>
      </c>
    </row>
    <row r="12" spans="1:5" ht="15" customHeight="1">
      <c r="A12" s="39" t="s">
        <v>23</v>
      </c>
      <c r="B12" s="71">
        <v>40802</v>
      </c>
      <c r="C12" s="44" t="s">
        <v>111</v>
      </c>
      <c r="D12" s="73">
        <v>981.4</v>
      </c>
      <c r="E12" s="82">
        <f t="shared" si="0"/>
        <v>14285.789999999999</v>
      </c>
    </row>
    <row r="13" spans="1:5" ht="15" customHeight="1">
      <c r="A13" s="39" t="s">
        <v>23</v>
      </c>
      <c r="B13" s="71">
        <v>40802</v>
      </c>
      <c r="C13" s="72" t="s">
        <v>124</v>
      </c>
      <c r="D13" s="73">
        <v>-7</v>
      </c>
      <c r="E13" s="82">
        <f t="shared" si="0"/>
        <v>14278.789999999999</v>
      </c>
    </row>
    <row r="14" spans="1:5" ht="15" customHeight="1">
      <c r="A14" s="39" t="s">
        <v>23</v>
      </c>
      <c r="B14" s="71">
        <v>40802</v>
      </c>
      <c r="C14" s="72" t="s">
        <v>125</v>
      </c>
      <c r="D14" s="73">
        <v>-1.26</v>
      </c>
      <c r="E14" s="82">
        <f t="shared" si="0"/>
        <v>14277.529999999999</v>
      </c>
    </row>
    <row r="15" spans="1:5" ht="15" customHeight="1">
      <c r="A15" s="39" t="s">
        <v>23</v>
      </c>
      <c r="B15" s="71">
        <v>40805</v>
      </c>
      <c r="C15" s="72" t="s">
        <v>19</v>
      </c>
      <c r="D15" s="73">
        <v>-10.75</v>
      </c>
      <c r="E15" s="82">
        <f t="shared" si="0"/>
        <v>14266.779999999999</v>
      </c>
    </row>
    <row r="16" spans="1:5" ht="15" customHeight="1">
      <c r="A16" s="39" t="s">
        <v>23</v>
      </c>
      <c r="B16" s="71">
        <v>40808</v>
      </c>
      <c r="C16" s="72" t="s">
        <v>126</v>
      </c>
      <c r="D16" s="73">
        <v>-59.98</v>
      </c>
      <c r="E16" s="82">
        <f t="shared" si="0"/>
        <v>14206.8</v>
      </c>
    </row>
    <row r="17" spans="1:5" ht="15" customHeight="1">
      <c r="A17" s="39" t="s">
        <v>23</v>
      </c>
      <c r="B17" s="71">
        <v>40808</v>
      </c>
      <c r="C17" s="72" t="s">
        <v>124</v>
      </c>
      <c r="D17" s="73">
        <v>-4.8499999999999996</v>
      </c>
      <c r="E17" s="82">
        <f t="shared" si="0"/>
        <v>14201.949999999999</v>
      </c>
    </row>
    <row r="18" spans="1:5" ht="15" customHeight="1">
      <c r="A18" s="39" t="s">
        <v>23</v>
      </c>
      <c r="B18" s="71">
        <v>40809</v>
      </c>
      <c r="C18" s="72" t="s">
        <v>127</v>
      </c>
      <c r="D18" s="73">
        <v>-44.3</v>
      </c>
      <c r="E18" s="82">
        <f t="shared" si="0"/>
        <v>14157.65</v>
      </c>
    </row>
    <row r="19" spans="1:5" ht="15" customHeight="1">
      <c r="A19" s="39" t="s">
        <v>23</v>
      </c>
      <c r="B19" s="71">
        <v>40809</v>
      </c>
      <c r="C19" s="72" t="s">
        <v>128</v>
      </c>
      <c r="D19" s="73">
        <v>-2</v>
      </c>
      <c r="E19" s="82">
        <f t="shared" si="0"/>
        <v>14155.65</v>
      </c>
    </row>
    <row r="20" spans="1:5" ht="15" customHeight="1">
      <c r="A20" s="39" t="s">
        <v>23</v>
      </c>
      <c r="B20" s="71">
        <v>40809</v>
      </c>
      <c r="C20" s="72" t="s">
        <v>129</v>
      </c>
      <c r="D20" s="73">
        <v>-0.42</v>
      </c>
      <c r="E20" s="82">
        <f t="shared" si="0"/>
        <v>14155.23</v>
      </c>
    </row>
    <row r="21" spans="1:5" ht="15" customHeight="1">
      <c r="A21" s="39" t="s">
        <v>23</v>
      </c>
      <c r="B21" s="71">
        <v>40809</v>
      </c>
      <c r="C21" s="72" t="s">
        <v>130</v>
      </c>
      <c r="D21" s="73">
        <v>-0.35</v>
      </c>
      <c r="E21" s="82">
        <f t="shared" si="0"/>
        <v>14154.88</v>
      </c>
    </row>
    <row r="22" spans="1:5" ht="15" customHeight="1">
      <c r="A22" s="39" t="s">
        <v>23</v>
      </c>
      <c r="B22" s="71">
        <v>40809</v>
      </c>
      <c r="C22" s="72" t="s">
        <v>111</v>
      </c>
      <c r="D22" s="73">
        <v>95</v>
      </c>
      <c r="E22" s="82">
        <f t="shared" si="0"/>
        <v>14249.88</v>
      </c>
    </row>
    <row r="23" spans="1:5" ht="15" customHeight="1">
      <c r="A23" s="39" t="s">
        <v>23</v>
      </c>
      <c r="B23" s="71">
        <v>40809</v>
      </c>
      <c r="C23" s="72" t="s">
        <v>124</v>
      </c>
      <c r="D23" s="73">
        <v>-0.8</v>
      </c>
      <c r="E23" s="82">
        <f t="shared" si="0"/>
        <v>14249.08</v>
      </c>
    </row>
    <row r="24" spans="1:5" ht="15" customHeight="1">
      <c r="A24" s="39" t="s">
        <v>23</v>
      </c>
      <c r="B24" s="71">
        <v>40809</v>
      </c>
      <c r="C24" s="72" t="s">
        <v>131</v>
      </c>
      <c r="D24" s="73">
        <v>-0.14000000000000001</v>
      </c>
      <c r="E24" s="82">
        <f t="shared" si="0"/>
        <v>14248.94</v>
      </c>
    </row>
    <row r="25" spans="1:5" ht="15" customHeight="1">
      <c r="A25" s="39" t="s">
        <v>23</v>
      </c>
      <c r="B25" s="71">
        <v>40813</v>
      </c>
      <c r="C25" s="72" t="s">
        <v>4</v>
      </c>
      <c r="D25" s="73">
        <v>-25.4</v>
      </c>
      <c r="E25" s="82">
        <f t="shared" si="0"/>
        <v>14223.54</v>
      </c>
    </row>
    <row r="26" spans="1:5" ht="15" customHeight="1">
      <c r="A26" s="39" t="s">
        <v>23</v>
      </c>
      <c r="B26" s="71">
        <v>40813</v>
      </c>
      <c r="C26" s="72" t="s">
        <v>3</v>
      </c>
      <c r="D26" s="73">
        <v>-2</v>
      </c>
      <c r="E26" s="82">
        <f t="shared" si="0"/>
        <v>14221.54</v>
      </c>
    </row>
    <row r="27" spans="1:5" ht="15" customHeight="1">
      <c r="A27" s="39" t="s">
        <v>23</v>
      </c>
      <c r="B27" s="71">
        <v>40813</v>
      </c>
      <c r="C27" s="72" t="s">
        <v>2</v>
      </c>
      <c r="D27" s="73">
        <v>-0.42</v>
      </c>
      <c r="E27" s="82">
        <f t="shared" si="0"/>
        <v>14221.12</v>
      </c>
    </row>
    <row r="28" spans="1:5" ht="15" customHeight="1">
      <c r="A28" s="39" t="s">
        <v>23</v>
      </c>
      <c r="B28" s="71">
        <v>40813</v>
      </c>
      <c r="C28" s="72" t="s">
        <v>1</v>
      </c>
      <c r="D28" s="73">
        <v>-0.35</v>
      </c>
      <c r="E28" s="82">
        <f t="shared" si="0"/>
        <v>14220.77</v>
      </c>
    </row>
    <row r="29" spans="1:5" ht="15" customHeight="1">
      <c r="A29" s="39" t="s">
        <v>23</v>
      </c>
      <c r="B29" s="71">
        <v>40814</v>
      </c>
      <c r="C29" s="72" t="s">
        <v>9</v>
      </c>
      <c r="D29" s="73">
        <v>25.4</v>
      </c>
      <c r="E29" s="82">
        <f t="shared" si="0"/>
        <v>14246.17</v>
      </c>
    </row>
    <row r="30" spans="1:5" ht="15" customHeight="1">
      <c r="A30" s="39" t="s">
        <v>23</v>
      </c>
      <c r="B30" s="71">
        <v>40814</v>
      </c>
      <c r="C30" s="72" t="s">
        <v>124</v>
      </c>
      <c r="D30" s="73">
        <v>-0.2</v>
      </c>
      <c r="E30" s="82">
        <f t="shared" si="0"/>
        <v>14245.97</v>
      </c>
    </row>
    <row r="31" spans="1:5" ht="15" customHeight="1">
      <c r="A31" s="39" t="s">
        <v>23</v>
      </c>
      <c r="B31" s="71">
        <v>40814</v>
      </c>
      <c r="C31" s="72" t="s">
        <v>8</v>
      </c>
      <c r="D31" s="73">
        <v>-0.04</v>
      </c>
      <c r="E31" s="82">
        <f t="shared" si="0"/>
        <v>14245.929999999998</v>
      </c>
    </row>
    <row r="32" spans="1:5" ht="15" customHeight="1">
      <c r="A32" s="39" t="s">
        <v>23</v>
      </c>
      <c r="B32" s="71">
        <v>40815</v>
      </c>
      <c r="C32" s="72" t="s">
        <v>132</v>
      </c>
      <c r="D32" s="73">
        <v>-70.8</v>
      </c>
      <c r="E32" s="82">
        <f t="shared" si="0"/>
        <v>14175.13</v>
      </c>
    </row>
    <row r="33" spans="1:5" ht="15" customHeight="1">
      <c r="A33" s="39" t="s">
        <v>23</v>
      </c>
      <c r="B33" s="71">
        <v>40816</v>
      </c>
      <c r="C33" s="72" t="s">
        <v>133</v>
      </c>
      <c r="D33" s="73">
        <v>-470.53</v>
      </c>
      <c r="E33" s="82">
        <f t="shared" si="0"/>
        <v>13704.599999999999</v>
      </c>
    </row>
    <row r="34" spans="1:5" ht="15" customHeight="1">
      <c r="A34" s="39" t="s">
        <v>23</v>
      </c>
      <c r="B34" s="71">
        <v>40816</v>
      </c>
      <c r="C34" s="72" t="s">
        <v>134</v>
      </c>
      <c r="D34" s="73">
        <v>-611.12</v>
      </c>
      <c r="E34" s="82">
        <f t="shared" si="0"/>
        <v>13093.479999999998</v>
      </c>
    </row>
    <row r="35" spans="1:5" ht="15" customHeight="1">
      <c r="A35" s="39" t="s">
        <v>23</v>
      </c>
      <c r="B35" s="71">
        <v>40816</v>
      </c>
      <c r="C35" s="72" t="s">
        <v>135</v>
      </c>
      <c r="D35" s="73">
        <v>47.07</v>
      </c>
      <c r="E35" s="82">
        <f t="shared" si="0"/>
        <v>13140.549999999997</v>
      </c>
    </row>
    <row r="36" spans="1:5" ht="15" customHeight="1" thickBot="1">
      <c r="A36" s="39" t="s">
        <v>23</v>
      </c>
      <c r="B36" s="71">
        <v>40816</v>
      </c>
      <c r="C36" s="72" t="s">
        <v>12</v>
      </c>
      <c r="D36" s="73">
        <v>-10</v>
      </c>
      <c r="E36" s="82">
        <f t="shared" si="0"/>
        <v>13130.549999999997</v>
      </c>
    </row>
    <row r="37" spans="1:5" ht="15" customHeight="1" thickTop="1" thickBot="1">
      <c r="A37" s="60"/>
      <c r="B37" s="61"/>
      <c r="C37" s="42" t="s">
        <v>136</v>
      </c>
      <c r="D37" s="78"/>
      <c r="E37" s="102"/>
    </row>
    <row r="38" spans="1:5" ht="15" customHeight="1" thickTop="1">
      <c r="A38" s="39" t="s">
        <v>23</v>
      </c>
      <c r="B38" s="71">
        <v>40819</v>
      </c>
      <c r="C38" s="72" t="s">
        <v>4</v>
      </c>
      <c r="D38" s="73">
        <v>-25.4</v>
      </c>
      <c r="E38" s="82">
        <f>E36+D38</f>
        <v>13105.149999999998</v>
      </c>
    </row>
    <row r="39" spans="1:5" ht="15" customHeight="1">
      <c r="A39" s="39" t="s">
        <v>23</v>
      </c>
      <c r="B39" s="71">
        <v>40819</v>
      </c>
      <c r="C39" s="72" t="s">
        <v>3</v>
      </c>
      <c r="D39" s="73">
        <v>-2</v>
      </c>
      <c r="E39" s="82">
        <f>E38+D39</f>
        <v>13103.149999999998</v>
      </c>
    </row>
    <row r="40" spans="1:5" ht="15" customHeight="1">
      <c r="A40" s="39" t="s">
        <v>23</v>
      </c>
      <c r="B40" s="71">
        <v>40819</v>
      </c>
      <c r="C40" s="72" t="s">
        <v>2</v>
      </c>
      <c r="D40" s="73">
        <v>-0.42</v>
      </c>
      <c r="E40" s="82">
        <f t="shared" ref="E40:E94" si="1">E39+D40</f>
        <v>13102.729999999998</v>
      </c>
    </row>
    <row r="41" spans="1:5" ht="15" customHeight="1">
      <c r="A41" s="39" t="s">
        <v>23</v>
      </c>
      <c r="B41" s="71">
        <v>40819</v>
      </c>
      <c r="C41" s="72" t="s">
        <v>1</v>
      </c>
      <c r="D41" s="73">
        <v>-0.35</v>
      </c>
      <c r="E41" s="82">
        <f t="shared" si="1"/>
        <v>13102.379999999997</v>
      </c>
    </row>
    <row r="42" spans="1:5" ht="15" customHeight="1">
      <c r="A42" s="39" t="s">
        <v>23</v>
      </c>
      <c r="B42" s="71">
        <v>40820</v>
      </c>
      <c r="C42" s="72" t="s">
        <v>6</v>
      </c>
      <c r="D42" s="73">
        <v>-35</v>
      </c>
      <c r="E42" s="82">
        <f t="shared" si="1"/>
        <v>13067.379999999997</v>
      </c>
    </row>
    <row r="43" spans="1:5" ht="15" customHeight="1">
      <c r="A43" s="39" t="s">
        <v>23</v>
      </c>
      <c r="B43" s="71">
        <v>40826</v>
      </c>
      <c r="C43" s="72" t="s">
        <v>10</v>
      </c>
      <c r="D43" s="73">
        <v>-162.84</v>
      </c>
      <c r="E43" s="82">
        <f t="shared" si="1"/>
        <v>12904.539999999997</v>
      </c>
    </row>
    <row r="44" spans="1:5" ht="15" customHeight="1">
      <c r="A44" s="39" t="s">
        <v>23</v>
      </c>
      <c r="B44" s="71">
        <v>40829</v>
      </c>
      <c r="C44" s="72" t="s">
        <v>9</v>
      </c>
      <c r="D44" s="73">
        <v>4162</v>
      </c>
      <c r="E44" s="82">
        <f t="shared" si="1"/>
        <v>17066.539999999997</v>
      </c>
    </row>
    <row r="45" spans="1:5" ht="15" customHeight="1">
      <c r="A45" s="39" t="s">
        <v>23</v>
      </c>
      <c r="B45" s="71">
        <v>40829</v>
      </c>
      <c r="C45" s="72" t="s">
        <v>137</v>
      </c>
      <c r="D45" s="73">
        <v>-22.6</v>
      </c>
      <c r="E45" s="82">
        <f t="shared" si="1"/>
        <v>17043.939999999999</v>
      </c>
    </row>
    <row r="46" spans="1:5" ht="15" customHeight="1">
      <c r="A46" s="39" t="s">
        <v>23</v>
      </c>
      <c r="B46" s="71">
        <v>40829</v>
      </c>
      <c r="C46" s="72" t="s">
        <v>8</v>
      </c>
      <c r="D46" s="73">
        <v>-4.07</v>
      </c>
      <c r="E46" s="82">
        <f t="shared" si="1"/>
        <v>17039.87</v>
      </c>
    </row>
    <row r="47" spans="1:5" ht="15" customHeight="1">
      <c r="A47" s="39" t="s">
        <v>23</v>
      </c>
      <c r="B47" s="71">
        <v>40830</v>
      </c>
      <c r="C47" s="72" t="s">
        <v>7</v>
      </c>
      <c r="D47" s="73">
        <v>-51.33</v>
      </c>
      <c r="E47" s="82">
        <f t="shared" si="1"/>
        <v>16988.539999999997</v>
      </c>
    </row>
    <row r="48" spans="1:5" ht="15" customHeight="1">
      <c r="A48" s="39" t="s">
        <v>23</v>
      </c>
      <c r="B48" s="71">
        <v>40830</v>
      </c>
      <c r="C48" s="72" t="s">
        <v>138</v>
      </c>
      <c r="D48" s="73">
        <v>28.17</v>
      </c>
      <c r="E48" s="82">
        <f t="shared" si="1"/>
        <v>17016.709999999995</v>
      </c>
    </row>
    <row r="49" spans="1:5" ht="15" customHeight="1">
      <c r="A49" s="39" t="s">
        <v>23</v>
      </c>
      <c r="B49" s="71">
        <v>40833</v>
      </c>
      <c r="C49" s="72" t="s">
        <v>4</v>
      </c>
      <c r="D49" s="73">
        <v>-20</v>
      </c>
      <c r="E49" s="82">
        <f t="shared" si="1"/>
        <v>16996.709999999995</v>
      </c>
    </row>
    <row r="50" spans="1:5" ht="15" customHeight="1">
      <c r="A50" s="39" t="s">
        <v>23</v>
      </c>
      <c r="B50" s="71">
        <v>40833</v>
      </c>
      <c r="C50" s="72" t="s">
        <v>3</v>
      </c>
      <c r="D50" s="73">
        <v>-2</v>
      </c>
      <c r="E50" s="82">
        <f t="shared" si="1"/>
        <v>16994.709999999995</v>
      </c>
    </row>
    <row r="51" spans="1:5" ht="15" customHeight="1">
      <c r="A51" s="39" t="s">
        <v>23</v>
      </c>
      <c r="B51" s="71">
        <v>40833</v>
      </c>
      <c r="C51" s="72" t="s">
        <v>2</v>
      </c>
      <c r="D51" s="73">
        <v>-0.42</v>
      </c>
      <c r="E51" s="82">
        <f t="shared" si="1"/>
        <v>16994.289999999997</v>
      </c>
    </row>
    <row r="52" spans="1:5" ht="15" customHeight="1">
      <c r="A52" s="39" t="s">
        <v>23</v>
      </c>
      <c r="B52" s="71">
        <v>40833</v>
      </c>
      <c r="C52" s="72" t="s">
        <v>1</v>
      </c>
      <c r="D52" s="73">
        <v>-0.35</v>
      </c>
      <c r="E52" s="82">
        <f t="shared" si="1"/>
        <v>16993.939999999999</v>
      </c>
    </row>
    <row r="53" spans="1:5" ht="15" customHeight="1">
      <c r="A53" s="39" t="s">
        <v>23</v>
      </c>
      <c r="B53" s="71">
        <v>40833</v>
      </c>
      <c r="C53" s="72" t="s">
        <v>137</v>
      </c>
      <c r="D53" s="73">
        <v>-3.54</v>
      </c>
      <c r="E53" s="82">
        <f t="shared" si="1"/>
        <v>16990.399999999998</v>
      </c>
    </row>
    <row r="54" spans="1:5" ht="15" customHeight="1">
      <c r="A54" s="39" t="s">
        <v>23</v>
      </c>
      <c r="B54" s="71">
        <v>40834</v>
      </c>
      <c r="C54" s="72" t="s">
        <v>4</v>
      </c>
      <c r="D54" s="73">
        <v>-58</v>
      </c>
      <c r="E54" s="82">
        <f t="shared" si="1"/>
        <v>16932.399999999998</v>
      </c>
    </row>
    <row r="55" spans="1:5" ht="15" customHeight="1">
      <c r="A55" s="39" t="s">
        <v>23</v>
      </c>
      <c r="B55" s="71">
        <v>40834</v>
      </c>
      <c r="C55" s="72" t="s">
        <v>3</v>
      </c>
      <c r="D55" s="73">
        <v>-4</v>
      </c>
      <c r="E55" s="82">
        <f t="shared" si="1"/>
        <v>16928.399999999998</v>
      </c>
    </row>
    <row r="56" spans="1:5" ht="15" customHeight="1">
      <c r="A56" s="39" t="s">
        <v>23</v>
      </c>
      <c r="B56" s="71">
        <v>40834</v>
      </c>
      <c r="C56" s="72" t="s">
        <v>2</v>
      </c>
      <c r="D56" s="73">
        <v>-0.85</v>
      </c>
      <c r="E56" s="82">
        <f t="shared" si="1"/>
        <v>16927.55</v>
      </c>
    </row>
    <row r="57" spans="1:5" ht="15" customHeight="1">
      <c r="A57" s="39" t="s">
        <v>23</v>
      </c>
      <c r="B57" s="71">
        <v>40834</v>
      </c>
      <c r="C57" s="72" t="s">
        <v>1</v>
      </c>
      <c r="D57" s="73">
        <v>-0.7</v>
      </c>
      <c r="E57" s="82">
        <f t="shared" si="1"/>
        <v>16926.849999999999</v>
      </c>
    </row>
    <row r="58" spans="1:5" ht="15" customHeight="1">
      <c r="A58" s="39" t="s">
        <v>23</v>
      </c>
      <c r="B58" s="71">
        <v>40835</v>
      </c>
      <c r="C58" s="72" t="s">
        <v>4</v>
      </c>
      <c r="D58" s="73">
        <v>-18</v>
      </c>
      <c r="E58" s="82">
        <f t="shared" si="1"/>
        <v>16908.849999999999</v>
      </c>
    </row>
    <row r="59" spans="1:5" ht="15" customHeight="1">
      <c r="A59" s="39" t="s">
        <v>23</v>
      </c>
      <c r="B59" s="71">
        <v>40835</v>
      </c>
      <c r="C59" s="72" t="s">
        <v>3</v>
      </c>
      <c r="D59" s="73">
        <v>-2</v>
      </c>
      <c r="E59" s="82">
        <f t="shared" si="1"/>
        <v>16906.849999999999</v>
      </c>
    </row>
    <row r="60" spans="1:5" ht="15" customHeight="1">
      <c r="A60" s="39" t="s">
        <v>23</v>
      </c>
      <c r="B60" s="71">
        <v>40835</v>
      </c>
      <c r="C60" s="72" t="s">
        <v>2</v>
      </c>
      <c r="D60" s="73">
        <v>-0.42</v>
      </c>
      <c r="E60" s="82">
        <f t="shared" si="1"/>
        <v>16906.43</v>
      </c>
    </row>
    <row r="61" spans="1:5" ht="15" customHeight="1">
      <c r="A61" s="39" t="s">
        <v>23</v>
      </c>
      <c r="B61" s="71">
        <v>40835</v>
      </c>
      <c r="C61" s="72" t="s">
        <v>1</v>
      </c>
      <c r="D61" s="73">
        <v>-0.35</v>
      </c>
      <c r="E61" s="82">
        <f t="shared" si="1"/>
        <v>16906.080000000002</v>
      </c>
    </row>
    <row r="62" spans="1:5" ht="15" customHeight="1">
      <c r="A62" s="39" t="s">
        <v>23</v>
      </c>
      <c r="B62" s="71">
        <v>40835</v>
      </c>
      <c r="C62" s="72" t="s">
        <v>5</v>
      </c>
      <c r="D62" s="73">
        <v>-60</v>
      </c>
      <c r="E62" s="82">
        <f t="shared" si="1"/>
        <v>16846.080000000002</v>
      </c>
    </row>
    <row r="63" spans="1:5" ht="15" customHeight="1">
      <c r="A63" s="39" t="s">
        <v>23</v>
      </c>
      <c r="B63" s="71">
        <v>40836</v>
      </c>
      <c r="C63" s="72" t="s">
        <v>4</v>
      </c>
      <c r="D63" s="73">
        <v>-212</v>
      </c>
      <c r="E63" s="82">
        <f t="shared" si="1"/>
        <v>16634.080000000002</v>
      </c>
    </row>
    <row r="64" spans="1:5" ht="15" customHeight="1">
      <c r="A64" s="39" t="s">
        <v>23</v>
      </c>
      <c r="B64" s="71">
        <v>40836</v>
      </c>
      <c r="C64" s="72" t="s">
        <v>3</v>
      </c>
      <c r="D64" s="73">
        <v>-12</v>
      </c>
      <c r="E64" s="82">
        <f t="shared" si="1"/>
        <v>16622.080000000002</v>
      </c>
    </row>
    <row r="65" spans="1:5" ht="15" customHeight="1">
      <c r="A65" s="39" t="s">
        <v>23</v>
      </c>
      <c r="B65" s="71">
        <v>40836</v>
      </c>
      <c r="C65" s="72" t="s">
        <v>2</v>
      </c>
      <c r="D65" s="73">
        <v>-2.54</v>
      </c>
      <c r="E65" s="82">
        <f t="shared" si="1"/>
        <v>16619.54</v>
      </c>
    </row>
    <row r="66" spans="1:5" ht="15" customHeight="1">
      <c r="A66" s="39" t="s">
        <v>23</v>
      </c>
      <c r="B66" s="71">
        <v>40836</v>
      </c>
      <c r="C66" s="72" t="s">
        <v>1</v>
      </c>
      <c r="D66" s="73">
        <v>-2.1</v>
      </c>
      <c r="E66" s="82">
        <f t="shared" si="1"/>
        <v>16617.440000000002</v>
      </c>
    </row>
    <row r="67" spans="1:5" ht="15" customHeight="1">
      <c r="A67" s="39" t="s">
        <v>23</v>
      </c>
      <c r="B67" s="71">
        <v>40836</v>
      </c>
      <c r="C67" s="72" t="s">
        <v>14</v>
      </c>
      <c r="D67" s="73">
        <v>-52.4</v>
      </c>
      <c r="E67" s="82">
        <f t="shared" si="1"/>
        <v>16565.04</v>
      </c>
    </row>
    <row r="68" spans="1:5" ht="15" customHeight="1">
      <c r="A68" s="39" t="s">
        <v>23</v>
      </c>
      <c r="B68" s="71">
        <v>40837</v>
      </c>
      <c r="C68" s="72" t="s">
        <v>11</v>
      </c>
      <c r="D68" s="73">
        <v>-254.38</v>
      </c>
      <c r="E68" s="82">
        <f t="shared" si="1"/>
        <v>16310.660000000002</v>
      </c>
    </row>
    <row r="69" spans="1:5" ht="15" customHeight="1">
      <c r="A69" s="39" t="s">
        <v>23</v>
      </c>
      <c r="B69" s="71">
        <v>40840</v>
      </c>
      <c r="C69" s="72" t="s">
        <v>139</v>
      </c>
      <c r="D69" s="73">
        <v>24.83</v>
      </c>
      <c r="E69" s="82">
        <f t="shared" si="1"/>
        <v>16335.490000000002</v>
      </c>
    </row>
    <row r="70" spans="1:5" ht="15" customHeight="1">
      <c r="A70" s="39" t="s">
        <v>23</v>
      </c>
      <c r="B70" s="71">
        <v>40842</v>
      </c>
      <c r="C70" s="72" t="s">
        <v>114</v>
      </c>
      <c r="D70" s="73">
        <v>-955</v>
      </c>
      <c r="E70" s="82">
        <f t="shared" si="1"/>
        <v>15380.490000000002</v>
      </c>
    </row>
    <row r="71" spans="1:5" ht="15" customHeight="1">
      <c r="A71" s="39" t="s">
        <v>23</v>
      </c>
      <c r="B71" s="71">
        <v>40842</v>
      </c>
      <c r="C71" s="72" t="s">
        <v>137</v>
      </c>
      <c r="D71" s="73">
        <v>-1.5</v>
      </c>
      <c r="E71" s="82">
        <f t="shared" si="1"/>
        <v>15378.990000000002</v>
      </c>
    </row>
    <row r="72" spans="1:5" ht="15" customHeight="1">
      <c r="A72" s="39" t="s">
        <v>23</v>
      </c>
      <c r="B72" s="71">
        <v>40843</v>
      </c>
      <c r="C72" s="72" t="s">
        <v>140</v>
      </c>
      <c r="D72" s="73">
        <v>20.77</v>
      </c>
      <c r="E72" s="82">
        <f t="shared" si="1"/>
        <v>15399.760000000002</v>
      </c>
    </row>
    <row r="73" spans="1:5" ht="15" customHeight="1">
      <c r="A73" s="39" t="s">
        <v>23</v>
      </c>
      <c r="B73" s="71">
        <v>40843</v>
      </c>
      <c r="C73" s="72" t="s">
        <v>141</v>
      </c>
      <c r="D73" s="73">
        <v>22.77</v>
      </c>
      <c r="E73" s="82">
        <f t="shared" si="1"/>
        <v>15422.530000000002</v>
      </c>
    </row>
    <row r="74" spans="1:5" ht="15" customHeight="1">
      <c r="A74" s="39" t="s">
        <v>23</v>
      </c>
      <c r="B74" s="71">
        <v>40843</v>
      </c>
      <c r="C74" s="72" t="s">
        <v>142</v>
      </c>
      <c r="D74" s="73">
        <v>-1662.04</v>
      </c>
      <c r="E74" s="82">
        <f t="shared" si="1"/>
        <v>13760.490000000002</v>
      </c>
    </row>
    <row r="75" spans="1:5" ht="15" customHeight="1">
      <c r="A75" s="39" t="s">
        <v>23</v>
      </c>
      <c r="B75" s="71">
        <v>40843</v>
      </c>
      <c r="C75" s="72" t="s">
        <v>137</v>
      </c>
      <c r="D75" s="73">
        <v>-1.5</v>
      </c>
      <c r="E75" s="82">
        <f t="shared" si="1"/>
        <v>13758.990000000002</v>
      </c>
    </row>
    <row r="76" spans="1:5" ht="15" customHeight="1">
      <c r="A76" s="39" t="s">
        <v>23</v>
      </c>
      <c r="B76" s="71">
        <v>40844</v>
      </c>
      <c r="C76" s="72" t="s">
        <v>143</v>
      </c>
      <c r="D76" s="73">
        <v>42.77</v>
      </c>
      <c r="E76" s="82">
        <f t="shared" si="1"/>
        <v>13801.760000000002</v>
      </c>
    </row>
    <row r="77" spans="1:5" ht="15" customHeight="1">
      <c r="A77" s="39" t="s">
        <v>23</v>
      </c>
      <c r="B77" s="71">
        <v>40847</v>
      </c>
      <c r="C77" s="72" t="s">
        <v>13</v>
      </c>
      <c r="D77" s="73">
        <v>-458.95</v>
      </c>
      <c r="E77" s="82">
        <f t="shared" si="1"/>
        <v>13342.810000000001</v>
      </c>
    </row>
    <row r="78" spans="1:5" ht="15" customHeight="1">
      <c r="A78" s="39" t="s">
        <v>23</v>
      </c>
      <c r="B78" s="71">
        <v>40847</v>
      </c>
      <c r="C78" s="72" t="s">
        <v>132</v>
      </c>
      <c r="D78" s="73">
        <v>-147.5</v>
      </c>
      <c r="E78" s="82">
        <f t="shared" si="1"/>
        <v>13195.310000000001</v>
      </c>
    </row>
    <row r="79" spans="1:5" ht="15" customHeight="1">
      <c r="A79" s="39" t="s">
        <v>23</v>
      </c>
      <c r="B79" s="71">
        <v>40847</v>
      </c>
      <c r="C79" s="72" t="s">
        <v>133</v>
      </c>
      <c r="D79" s="73">
        <v>-542.92999999999995</v>
      </c>
      <c r="E79" s="82">
        <f t="shared" si="1"/>
        <v>12652.380000000001</v>
      </c>
    </row>
    <row r="80" spans="1:5" ht="15" customHeight="1">
      <c r="A80" s="39" t="s">
        <v>23</v>
      </c>
      <c r="B80" s="71">
        <v>40847</v>
      </c>
      <c r="C80" s="72" t="s">
        <v>134</v>
      </c>
      <c r="D80" s="73">
        <v>-964.93</v>
      </c>
      <c r="E80" s="82">
        <f t="shared" si="1"/>
        <v>11687.45</v>
      </c>
    </row>
    <row r="81" spans="1:5" ht="15" customHeight="1">
      <c r="A81" s="39" t="s">
        <v>23</v>
      </c>
      <c r="B81" s="71">
        <v>40847</v>
      </c>
      <c r="C81" s="72" t="s">
        <v>144</v>
      </c>
      <c r="D81" s="73">
        <v>-77.33</v>
      </c>
      <c r="E81" s="82">
        <f t="shared" si="1"/>
        <v>11610.12</v>
      </c>
    </row>
    <row r="82" spans="1:5" ht="15" customHeight="1">
      <c r="A82" s="39" t="s">
        <v>23</v>
      </c>
      <c r="B82" s="71">
        <v>40847</v>
      </c>
      <c r="C82" s="72" t="s">
        <v>145</v>
      </c>
      <c r="D82" s="73">
        <v>-193.33</v>
      </c>
      <c r="E82" s="82">
        <f t="shared" si="1"/>
        <v>11416.79</v>
      </c>
    </row>
    <row r="83" spans="1:5" ht="15" customHeight="1">
      <c r="A83" s="39" t="s">
        <v>23</v>
      </c>
      <c r="B83" s="71">
        <v>40847</v>
      </c>
      <c r="C83" s="72" t="s">
        <v>146</v>
      </c>
      <c r="D83" s="73">
        <v>-66.67</v>
      </c>
      <c r="E83" s="82">
        <f t="shared" si="1"/>
        <v>11350.12</v>
      </c>
    </row>
    <row r="84" spans="1:5" ht="15" customHeight="1">
      <c r="A84" s="39" t="s">
        <v>23</v>
      </c>
      <c r="B84" s="71">
        <v>40847</v>
      </c>
      <c r="C84" s="72" t="s">
        <v>147</v>
      </c>
      <c r="D84" s="73">
        <v>-93.33</v>
      </c>
      <c r="E84" s="82">
        <f t="shared" si="1"/>
        <v>11256.79</v>
      </c>
    </row>
    <row r="85" spans="1:5" ht="15" customHeight="1">
      <c r="A85" s="39" t="s">
        <v>23</v>
      </c>
      <c r="B85" s="71">
        <v>40847</v>
      </c>
      <c r="C85" s="72" t="s">
        <v>148</v>
      </c>
      <c r="D85" s="73">
        <v>-72</v>
      </c>
      <c r="E85" s="82">
        <f t="shared" si="1"/>
        <v>11184.79</v>
      </c>
    </row>
    <row r="86" spans="1:5" ht="15" customHeight="1">
      <c r="A86" s="39" t="s">
        <v>23</v>
      </c>
      <c r="B86" s="71">
        <v>40847</v>
      </c>
      <c r="C86" s="72" t="s">
        <v>16</v>
      </c>
      <c r="D86" s="73">
        <v>-50.67</v>
      </c>
      <c r="E86" s="82">
        <f t="shared" si="1"/>
        <v>11134.12</v>
      </c>
    </row>
    <row r="87" spans="1:5" ht="15" customHeight="1">
      <c r="A87" s="39" t="s">
        <v>23</v>
      </c>
      <c r="B87" s="71">
        <v>40847</v>
      </c>
      <c r="C87" s="72" t="s">
        <v>149</v>
      </c>
      <c r="D87" s="73">
        <v>-80</v>
      </c>
      <c r="E87" s="82">
        <f t="shared" si="1"/>
        <v>11054.12</v>
      </c>
    </row>
    <row r="88" spans="1:5" ht="15" customHeight="1">
      <c r="A88" s="39" t="s">
        <v>23</v>
      </c>
      <c r="B88" s="71">
        <v>40847</v>
      </c>
      <c r="C88" s="72" t="s">
        <v>150</v>
      </c>
      <c r="D88" s="73">
        <v>72.77</v>
      </c>
      <c r="E88" s="82">
        <f t="shared" si="1"/>
        <v>11126.890000000001</v>
      </c>
    </row>
    <row r="89" spans="1:5" ht="15" customHeight="1">
      <c r="A89" s="39" t="s">
        <v>23</v>
      </c>
      <c r="B89" s="71">
        <v>40847</v>
      </c>
      <c r="C89" s="72" t="s">
        <v>151</v>
      </c>
      <c r="D89" s="73">
        <v>523.79999999999995</v>
      </c>
      <c r="E89" s="82">
        <f t="shared" si="1"/>
        <v>11650.69</v>
      </c>
    </row>
    <row r="90" spans="1:5" ht="15" customHeight="1">
      <c r="A90" s="39" t="s">
        <v>23</v>
      </c>
      <c r="B90" s="71">
        <v>40847</v>
      </c>
      <c r="C90" s="72" t="s">
        <v>152</v>
      </c>
      <c r="D90" s="73">
        <v>137.55000000000001</v>
      </c>
      <c r="E90" s="82">
        <f t="shared" si="1"/>
        <v>11788.24</v>
      </c>
    </row>
    <row r="91" spans="1:5" ht="15" customHeight="1">
      <c r="A91" s="39" t="s">
        <v>23</v>
      </c>
      <c r="B91" s="71">
        <v>40847</v>
      </c>
      <c r="C91" s="72" t="s">
        <v>151</v>
      </c>
      <c r="D91" s="73">
        <v>150</v>
      </c>
      <c r="E91" s="82">
        <f t="shared" si="1"/>
        <v>11938.24</v>
      </c>
    </row>
    <row r="92" spans="1:5" ht="15" customHeight="1">
      <c r="A92" s="39" t="s">
        <v>23</v>
      </c>
      <c r="B92" s="71">
        <v>40847</v>
      </c>
      <c r="C92" s="72" t="s">
        <v>153</v>
      </c>
      <c r="D92" s="73">
        <v>103</v>
      </c>
      <c r="E92" s="82">
        <f t="shared" si="1"/>
        <v>12041.24</v>
      </c>
    </row>
    <row r="93" spans="1:5" ht="15" customHeight="1">
      <c r="A93" s="39" t="s">
        <v>23</v>
      </c>
      <c r="B93" s="71">
        <v>40847</v>
      </c>
      <c r="C93" s="72" t="s">
        <v>122</v>
      </c>
      <c r="D93" s="73">
        <v>35</v>
      </c>
      <c r="E93" s="82">
        <f t="shared" si="1"/>
        <v>12076.24</v>
      </c>
    </row>
    <row r="94" spans="1:5" ht="15" customHeight="1" thickBot="1">
      <c r="A94" s="39" t="s">
        <v>23</v>
      </c>
      <c r="B94" s="71">
        <v>40847</v>
      </c>
      <c r="C94" s="72" t="s">
        <v>154</v>
      </c>
      <c r="D94" s="73">
        <v>20.77</v>
      </c>
      <c r="E94" s="82">
        <f t="shared" si="1"/>
        <v>12097.01</v>
      </c>
    </row>
    <row r="95" spans="1:5" ht="15" customHeight="1" thickTop="1" thickBot="1">
      <c r="A95" s="60"/>
      <c r="B95" s="61"/>
      <c r="C95" s="42" t="s">
        <v>155</v>
      </c>
      <c r="D95" s="78"/>
      <c r="E95" s="102"/>
    </row>
    <row r="96" spans="1:5" ht="15" customHeight="1" thickTop="1">
      <c r="A96" s="39" t="s">
        <v>23</v>
      </c>
      <c r="B96" s="71">
        <v>40849</v>
      </c>
      <c r="C96" s="72" t="s">
        <v>156</v>
      </c>
      <c r="D96" s="73">
        <v>38.770000000000003</v>
      </c>
      <c r="E96" s="82">
        <f>E94+D96</f>
        <v>12135.78</v>
      </c>
    </row>
    <row r="97" spans="1:5" ht="15" customHeight="1">
      <c r="A97" s="39" t="s">
        <v>23</v>
      </c>
      <c r="B97" s="71">
        <v>40851</v>
      </c>
      <c r="C97" s="72" t="s">
        <v>19</v>
      </c>
      <c r="D97" s="73">
        <v>-91.29</v>
      </c>
      <c r="E97" s="82">
        <f>E96+D97</f>
        <v>12044.49</v>
      </c>
    </row>
    <row r="98" spans="1:5" ht="15" customHeight="1">
      <c r="A98" s="39" t="s">
        <v>23</v>
      </c>
      <c r="B98" s="71">
        <v>40851</v>
      </c>
      <c r="C98" s="72" t="s">
        <v>157</v>
      </c>
      <c r="D98" s="73">
        <v>42.77</v>
      </c>
      <c r="E98" s="82">
        <f t="shared" ref="E98:E140" si="2">E97+D98</f>
        <v>12087.26</v>
      </c>
    </row>
    <row r="99" spans="1:5" ht="15" customHeight="1">
      <c r="A99" s="39" t="s">
        <v>23</v>
      </c>
      <c r="B99" s="71">
        <v>40851</v>
      </c>
      <c r="C99" s="72" t="s">
        <v>158</v>
      </c>
      <c r="D99" s="73">
        <v>20.77</v>
      </c>
      <c r="E99" s="82">
        <f t="shared" si="2"/>
        <v>12108.03</v>
      </c>
    </row>
    <row r="100" spans="1:5" ht="15" customHeight="1">
      <c r="A100" s="39" t="s">
        <v>23</v>
      </c>
      <c r="B100" s="71">
        <v>40851</v>
      </c>
      <c r="C100" s="72" t="s">
        <v>159</v>
      </c>
      <c r="D100" s="73">
        <v>32.770000000000003</v>
      </c>
      <c r="E100" s="82">
        <f t="shared" si="2"/>
        <v>12140.800000000001</v>
      </c>
    </row>
    <row r="101" spans="1:5" ht="15" customHeight="1">
      <c r="A101" s="39" t="s">
        <v>23</v>
      </c>
      <c r="B101" s="71">
        <v>40854</v>
      </c>
      <c r="C101" s="72" t="s">
        <v>160</v>
      </c>
      <c r="D101" s="73">
        <v>41</v>
      </c>
      <c r="E101" s="82">
        <f t="shared" si="2"/>
        <v>12181.800000000001</v>
      </c>
    </row>
    <row r="102" spans="1:5" ht="15" customHeight="1">
      <c r="A102" s="39" t="s">
        <v>23</v>
      </c>
      <c r="B102" s="71">
        <v>40856</v>
      </c>
      <c r="C102" s="72" t="s">
        <v>9</v>
      </c>
      <c r="D102" s="73">
        <v>4021</v>
      </c>
      <c r="E102" s="82">
        <f t="shared" si="2"/>
        <v>16202.800000000001</v>
      </c>
    </row>
    <row r="103" spans="1:5" ht="15" customHeight="1">
      <c r="A103" s="39" t="s">
        <v>23</v>
      </c>
      <c r="B103" s="71">
        <v>40856</v>
      </c>
      <c r="C103" s="72" t="s">
        <v>161</v>
      </c>
      <c r="D103" s="73">
        <v>-27</v>
      </c>
      <c r="E103" s="82">
        <f t="shared" si="2"/>
        <v>16175.800000000001</v>
      </c>
    </row>
    <row r="104" spans="1:5" ht="15" customHeight="1">
      <c r="A104" s="39" t="s">
        <v>23</v>
      </c>
      <c r="B104" s="71">
        <v>40856</v>
      </c>
      <c r="C104" s="72" t="s">
        <v>8</v>
      </c>
      <c r="D104" s="73">
        <v>-4.8600000000000003</v>
      </c>
      <c r="E104" s="82">
        <f t="shared" si="2"/>
        <v>16170.94</v>
      </c>
    </row>
    <row r="105" spans="1:5" ht="15" customHeight="1">
      <c r="A105" s="39" t="s">
        <v>23</v>
      </c>
      <c r="B105" s="71">
        <v>40857</v>
      </c>
      <c r="C105" s="72" t="s">
        <v>10</v>
      </c>
      <c r="D105" s="73">
        <v>-162.84</v>
      </c>
      <c r="E105" s="82">
        <f t="shared" si="2"/>
        <v>16008.1</v>
      </c>
    </row>
    <row r="106" spans="1:5" ht="15" customHeight="1">
      <c r="A106" s="39" t="s">
        <v>23</v>
      </c>
      <c r="B106" s="71">
        <v>40857</v>
      </c>
      <c r="C106" s="72" t="s">
        <v>7</v>
      </c>
      <c r="D106" s="73">
        <v>-21.94</v>
      </c>
      <c r="E106" s="82">
        <f t="shared" si="2"/>
        <v>15986.16</v>
      </c>
    </row>
    <row r="107" spans="1:5" ht="15" customHeight="1">
      <c r="A107" s="39" t="s">
        <v>23</v>
      </c>
      <c r="B107" s="71">
        <v>40861</v>
      </c>
      <c r="C107" s="72" t="s">
        <v>4</v>
      </c>
      <c r="D107" s="73">
        <v>-18</v>
      </c>
      <c r="E107" s="82">
        <f t="shared" si="2"/>
        <v>15968.16</v>
      </c>
    </row>
    <row r="108" spans="1:5" ht="15" customHeight="1">
      <c r="A108" s="39" t="s">
        <v>23</v>
      </c>
      <c r="B108" s="71">
        <v>40861</v>
      </c>
      <c r="C108" s="72" t="s">
        <v>3</v>
      </c>
      <c r="D108" s="73">
        <v>-2</v>
      </c>
      <c r="E108" s="82">
        <f t="shared" si="2"/>
        <v>15966.16</v>
      </c>
    </row>
    <row r="109" spans="1:5" ht="15" customHeight="1">
      <c r="A109" s="39" t="s">
        <v>23</v>
      </c>
      <c r="B109" s="71">
        <v>40861</v>
      </c>
      <c r="C109" s="72" t="s">
        <v>2</v>
      </c>
      <c r="D109" s="73">
        <v>-0.42</v>
      </c>
      <c r="E109" s="82">
        <f t="shared" si="2"/>
        <v>15965.74</v>
      </c>
    </row>
    <row r="110" spans="1:5" ht="15" customHeight="1">
      <c r="A110" s="39" t="s">
        <v>23</v>
      </c>
      <c r="B110" s="71">
        <v>40861</v>
      </c>
      <c r="C110" s="72" t="s">
        <v>1</v>
      </c>
      <c r="D110" s="73">
        <v>-0.35</v>
      </c>
      <c r="E110" s="82">
        <f t="shared" si="2"/>
        <v>15965.39</v>
      </c>
    </row>
    <row r="111" spans="1:5" ht="15" customHeight="1">
      <c r="A111" s="39" t="s">
        <v>23</v>
      </c>
      <c r="B111" s="71">
        <v>40862</v>
      </c>
      <c r="C111" s="72" t="s">
        <v>4</v>
      </c>
      <c r="D111" s="73">
        <v>-40</v>
      </c>
      <c r="E111" s="82">
        <f t="shared" si="2"/>
        <v>15925.39</v>
      </c>
    </row>
    <row r="112" spans="1:5" ht="15" customHeight="1">
      <c r="A112" s="39" t="s">
        <v>23</v>
      </c>
      <c r="B112" s="71">
        <v>40862</v>
      </c>
      <c r="C112" s="72" t="s">
        <v>3</v>
      </c>
      <c r="D112" s="73">
        <v>-2</v>
      </c>
      <c r="E112" s="82">
        <f t="shared" si="2"/>
        <v>15923.39</v>
      </c>
    </row>
    <row r="113" spans="1:5" ht="15" customHeight="1">
      <c r="A113" s="39" t="s">
        <v>23</v>
      </c>
      <c r="B113" s="71">
        <v>40862</v>
      </c>
      <c r="C113" s="72" t="s">
        <v>2</v>
      </c>
      <c r="D113" s="73">
        <v>-0.42</v>
      </c>
      <c r="E113" s="82">
        <f t="shared" si="2"/>
        <v>15922.97</v>
      </c>
    </row>
    <row r="114" spans="1:5" ht="15" customHeight="1">
      <c r="A114" s="39" t="s">
        <v>23</v>
      </c>
      <c r="B114" s="71">
        <v>40862</v>
      </c>
      <c r="C114" s="72" t="s">
        <v>1</v>
      </c>
      <c r="D114" s="73">
        <v>-0.35</v>
      </c>
      <c r="E114" s="82">
        <f t="shared" si="2"/>
        <v>15922.619999999999</v>
      </c>
    </row>
    <row r="115" spans="1:5" ht="15" customHeight="1">
      <c r="A115" s="39" t="s">
        <v>23</v>
      </c>
      <c r="B115" s="71">
        <v>40863</v>
      </c>
      <c r="C115" s="72" t="s">
        <v>4</v>
      </c>
      <c r="D115" s="73">
        <v>-226</v>
      </c>
      <c r="E115" s="82">
        <f t="shared" si="2"/>
        <v>15696.619999999999</v>
      </c>
    </row>
    <row r="116" spans="1:5" ht="15" customHeight="1">
      <c r="A116" s="39" t="s">
        <v>23</v>
      </c>
      <c r="B116" s="71">
        <v>40863</v>
      </c>
      <c r="C116" s="72" t="s">
        <v>3</v>
      </c>
      <c r="D116" s="73">
        <v>-12</v>
      </c>
      <c r="E116" s="82">
        <f t="shared" si="2"/>
        <v>15684.619999999999</v>
      </c>
    </row>
    <row r="117" spans="1:5" ht="15" customHeight="1">
      <c r="A117" s="39" t="s">
        <v>23</v>
      </c>
      <c r="B117" s="71">
        <v>40863</v>
      </c>
      <c r="C117" s="72" t="s">
        <v>2</v>
      </c>
      <c r="D117" s="73">
        <v>-2.54</v>
      </c>
      <c r="E117" s="82">
        <f t="shared" si="2"/>
        <v>15682.079999999998</v>
      </c>
    </row>
    <row r="118" spans="1:5" ht="15" customHeight="1">
      <c r="A118" s="39" t="s">
        <v>23</v>
      </c>
      <c r="B118" s="71">
        <v>40863</v>
      </c>
      <c r="C118" s="72" t="s">
        <v>1</v>
      </c>
      <c r="D118" s="73">
        <v>-2.1</v>
      </c>
      <c r="E118" s="82">
        <f t="shared" si="2"/>
        <v>15679.979999999998</v>
      </c>
    </row>
    <row r="119" spans="1:5" ht="15" customHeight="1">
      <c r="A119" s="39" t="s">
        <v>23</v>
      </c>
      <c r="B119" s="71">
        <v>40864</v>
      </c>
      <c r="C119" s="72" t="s">
        <v>4</v>
      </c>
      <c r="D119" s="73">
        <v>-18</v>
      </c>
      <c r="E119" s="82">
        <f t="shared" si="2"/>
        <v>15661.979999999998</v>
      </c>
    </row>
    <row r="120" spans="1:5" ht="15" customHeight="1">
      <c r="A120" s="39" t="s">
        <v>23</v>
      </c>
      <c r="B120" s="71">
        <v>40864</v>
      </c>
      <c r="C120" s="72" t="s">
        <v>3</v>
      </c>
      <c r="D120" s="73">
        <v>-2</v>
      </c>
      <c r="E120" s="82">
        <f t="shared" si="2"/>
        <v>15659.979999999998</v>
      </c>
    </row>
    <row r="121" spans="1:5" ht="15" customHeight="1">
      <c r="A121" s="39" t="s">
        <v>23</v>
      </c>
      <c r="B121" s="71">
        <v>40864</v>
      </c>
      <c r="C121" s="72" t="s">
        <v>2</v>
      </c>
      <c r="D121" s="73">
        <v>-0.42</v>
      </c>
      <c r="E121" s="82">
        <f t="shared" si="2"/>
        <v>15659.559999999998</v>
      </c>
    </row>
    <row r="122" spans="1:5" ht="15" customHeight="1">
      <c r="A122" s="39" t="s">
        <v>23</v>
      </c>
      <c r="B122" s="71">
        <v>40864</v>
      </c>
      <c r="C122" s="72" t="s">
        <v>1</v>
      </c>
      <c r="D122" s="73">
        <v>-0.35</v>
      </c>
      <c r="E122" s="82">
        <f t="shared" si="2"/>
        <v>15659.209999999997</v>
      </c>
    </row>
    <row r="123" spans="1:5" ht="15" customHeight="1">
      <c r="A123" s="39" t="s">
        <v>23</v>
      </c>
      <c r="B123" s="71">
        <v>40870</v>
      </c>
      <c r="C123" s="72" t="s">
        <v>162</v>
      </c>
      <c r="D123" s="73">
        <v>42.77</v>
      </c>
      <c r="E123" s="82">
        <f t="shared" si="2"/>
        <v>15701.979999999998</v>
      </c>
    </row>
    <row r="124" spans="1:5" ht="15" customHeight="1">
      <c r="A124" s="39" t="s">
        <v>23</v>
      </c>
      <c r="B124" s="71">
        <v>40872</v>
      </c>
      <c r="C124" s="72" t="s">
        <v>150</v>
      </c>
      <c r="D124" s="73">
        <v>72.77</v>
      </c>
      <c r="E124" s="82">
        <f t="shared" si="2"/>
        <v>15774.749999999998</v>
      </c>
    </row>
    <row r="125" spans="1:5" ht="15" customHeight="1">
      <c r="A125" s="39" t="s">
        <v>23</v>
      </c>
      <c r="B125" s="71">
        <v>40875</v>
      </c>
      <c r="C125" s="72" t="s">
        <v>163</v>
      </c>
      <c r="D125" s="73">
        <v>32.770000000000003</v>
      </c>
      <c r="E125" s="82">
        <f t="shared" si="2"/>
        <v>15807.519999999999</v>
      </c>
    </row>
    <row r="126" spans="1:5" ht="15" customHeight="1">
      <c r="A126" s="39" t="s">
        <v>23</v>
      </c>
      <c r="B126" s="71">
        <v>40875</v>
      </c>
      <c r="C126" s="72" t="s">
        <v>164</v>
      </c>
      <c r="D126" s="73">
        <v>38.770000000000003</v>
      </c>
      <c r="E126" s="82">
        <f t="shared" si="2"/>
        <v>15846.289999999999</v>
      </c>
    </row>
    <row r="127" spans="1:5" ht="15" customHeight="1">
      <c r="A127" s="39" t="s">
        <v>23</v>
      </c>
      <c r="B127" s="71">
        <v>40875</v>
      </c>
      <c r="C127" s="72" t="s">
        <v>165</v>
      </c>
      <c r="D127" s="73">
        <v>3.54</v>
      </c>
      <c r="E127" s="82">
        <f t="shared" si="2"/>
        <v>15849.83</v>
      </c>
    </row>
    <row r="128" spans="1:5" ht="15" customHeight="1">
      <c r="A128" s="39" t="s">
        <v>23</v>
      </c>
      <c r="B128" s="71">
        <v>40876</v>
      </c>
      <c r="C128" s="72" t="s">
        <v>166</v>
      </c>
      <c r="D128" s="73">
        <v>18</v>
      </c>
      <c r="E128" s="82">
        <f t="shared" si="2"/>
        <v>15867.83</v>
      </c>
    </row>
    <row r="129" spans="1:5" ht="15" customHeight="1">
      <c r="A129" s="39" t="s">
        <v>23</v>
      </c>
      <c r="B129" s="71">
        <v>40876</v>
      </c>
      <c r="C129" s="72" t="s">
        <v>167</v>
      </c>
      <c r="D129" s="73">
        <v>38.770000000000003</v>
      </c>
      <c r="E129" s="82">
        <f t="shared" si="2"/>
        <v>15906.6</v>
      </c>
    </row>
    <row r="130" spans="1:5" ht="15" customHeight="1">
      <c r="A130" s="39" t="s">
        <v>23</v>
      </c>
      <c r="B130" s="71">
        <v>40877</v>
      </c>
      <c r="C130" s="72" t="s">
        <v>133</v>
      </c>
      <c r="D130" s="73">
        <v>-587.53</v>
      </c>
      <c r="E130" s="82">
        <f t="shared" si="2"/>
        <v>15319.07</v>
      </c>
    </row>
    <row r="131" spans="1:5" ht="15" customHeight="1">
      <c r="A131" s="39" t="s">
        <v>23</v>
      </c>
      <c r="B131" s="71">
        <v>40877</v>
      </c>
      <c r="C131" s="72" t="s">
        <v>134</v>
      </c>
      <c r="D131" s="73">
        <v>-964.93</v>
      </c>
      <c r="E131" s="82">
        <f t="shared" si="2"/>
        <v>14354.14</v>
      </c>
    </row>
    <row r="132" spans="1:5" ht="15" customHeight="1">
      <c r="A132" s="39" t="s">
        <v>23</v>
      </c>
      <c r="B132" s="71">
        <v>40877</v>
      </c>
      <c r="C132" s="72" t="s">
        <v>144</v>
      </c>
      <c r="D132" s="73">
        <v>-80</v>
      </c>
      <c r="E132" s="82">
        <f t="shared" si="2"/>
        <v>14274.14</v>
      </c>
    </row>
    <row r="133" spans="1:5" ht="15" customHeight="1">
      <c r="A133" s="39" t="s">
        <v>23</v>
      </c>
      <c r="B133" s="71">
        <v>40877</v>
      </c>
      <c r="C133" s="72" t="s">
        <v>145</v>
      </c>
      <c r="D133" s="73">
        <v>-200</v>
      </c>
      <c r="E133" s="82">
        <f t="shared" si="2"/>
        <v>14074.14</v>
      </c>
    </row>
    <row r="134" spans="1:5" ht="15" customHeight="1">
      <c r="A134" s="39" t="s">
        <v>23</v>
      </c>
      <c r="B134" s="71">
        <v>40877</v>
      </c>
      <c r="C134" s="72" t="s">
        <v>146</v>
      </c>
      <c r="D134" s="73">
        <v>-80</v>
      </c>
      <c r="E134" s="82">
        <f t="shared" si="2"/>
        <v>13994.14</v>
      </c>
    </row>
    <row r="135" spans="1:5" ht="15" customHeight="1">
      <c r="A135" s="39" t="s">
        <v>23</v>
      </c>
      <c r="B135" s="71">
        <v>40877</v>
      </c>
      <c r="C135" s="72" t="s">
        <v>147</v>
      </c>
      <c r="D135" s="73">
        <v>-100</v>
      </c>
      <c r="E135" s="82">
        <f t="shared" si="2"/>
        <v>13894.14</v>
      </c>
    </row>
    <row r="136" spans="1:5" ht="15" customHeight="1">
      <c r="A136" s="39" t="s">
        <v>23</v>
      </c>
      <c r="B136" s="71">
        <v>40877</v>
      </c>
      <c r="C136" s="72" t="s">
        <v>148</v>
      </c>
      <c r="D136" s="73">
        <v>-80</v>
      </c>
      <c r="E136" s="82">
        <f t="shared" si="2"/>
        <v>13814.14</v>
      </c>
    </row>
    <row r="137" spans="1:5" ht="15" customHeight="1">
      <c r="A137" s="39" t="s">
        <v>23</v>
      </c>
      <c r="B137" s="71">
        <v>40877</v>
      </c>
      <c r="C137" s="72" t="s">
        <v>16</v>
      </c>
      <c r="D137" s="73">
        <v>-80</v>
      </c>
      <c r="E137" s="82">
        <f t="shared" si="2"/>
        <v>13734.14</v>
      </c>
    </row>
    <row r="138" spans="1:5" ht="15" customHeight="1">
      <c r="A138" s="39" t="s">
        <v>23</v>
      </c>
      <c r="B138" s="71">
        <v>40877</v>
      </c>
      <c r="C138" s="72" t="s">
        <v>149</v>
      </c>
      <c r="D138" s="73">
        <v>-160</v>
      </c>
      <c r="E138" s="82">
        <f t="shared" si="2"/>
        <v>13574.14</v>
      </c>
    </row>
    <row r="139" spans="1:5" ht="15" customHeight="1">
      <c r="A139" s="39" t="s">
        <v>23</v>
      </c>
      <c r="B139" s="71">
        <v>40877</v>
      </c>
      <c r="C139" s="72" t="s">
        <v>168</v>
      </c>
      <c r="D139" s="73">
        <v>-74.67</v>
      </c>
      <c r="E139" s="82">
        <f t="shared" si="2"/>
        <v>13499.47</v>
      </c>
    </row>
    <row r="140" spans="1:5" ht="15" customHeight="1" thickBot="1">
      <c r="A140" s="39" t="s">
        <v>23</v>
      </c>
      <c r="B140" s="71">
        <v>40877</v>
      </c>
      <c r="C140" s="72" t="s">
        <v>13</v>
      </c>
      <c r="D140" s="73">
        <v>-919.53</v>
      </c>
      <c r="E140" s="82">
        <f t="shared" si="2"/>
        <v>12579.939999999999</v>
      </c>
    </row>
    <row r="141" spans="1:5" ht="15" customHeight="1" thickTop="1" thickBot="1">
      <c r="A141" s="60"/>
      <c r="B141" s="61"/>
      <c r="C141" s="42" t="s">
        <v>169</v>
      </c>
      <c r="D141" s="78"/>
      <c r="E141" s="102"/>
    </row>
    <row r="142" spans="1:5" ht="15" customHeight="1" thickTop="1">
      <c r="A142" s="39" t="s">
        <v>23</v>
      </c>
      <c r="B142" s="71">
        <v>40879</v>
      </c>
      <c r="C142" s="72" t="s">
        <v>170</v>
      </c>
      <c r="D142" s="73">
        <v>36</v>
      </c>
      <c r="E142" s="82">
        <f>E140+D142</f>
        <v>12615.939999999999</v>
      </c>
    </row>
    <row r="143" spans="1:5" ht="15" customHeight="1">
      <c r="A143" s="39" t="s">
        <v>23</v>
      </c>
      <c r="B143" s="71">
        <v>40882</v>
      </c>
      <c r="C143" s="72" t="s">
        <v>132</v>
      </c>
      <c r="D143" s="73">
        <v>-165.2</v>
      </c>
      <c r="E143" s="82">
        <f>E142+D143</f>
        <v>12450.739999999998</v>
      </c>
    </row>
    <row r="144" spans="1:5" ht="15" customHeight="1">
      <c r="A144" s="39" t="s">
        <v>23</v>
      </c>
      <c r="B144" s="71">
        <v>40886</v>
      </c>
      <c r="C144" s="72" t="s">
        <v>171</v>
      </c>
      <c r="D144" s="73">
        <v>-2570.7600000000002</v>
      </c>
      <c r="E144" s="82">
        <f t="shared" ref="E144:E199" si="3">E143+D144</f>
        <v>9879.9799999999977</v>
      </c>
    </row>
    <row r="145" spans="1:5" ht="15" customHeight="1">
      <c r="A145" s="39" t="s">
        <v>23</v>
      </c>
      <c r="B145" s="71">
        <v>40886</v>
      </c>
      <c r="C145" s="72" t="s">
        <v>137</v>
      </c>
      <c r="D145" s="73">
        <v>-1.5</v>
      </c>
      <c r="E145" s="82">
        <f t="shared" si="3"/>
        <v>9878.4799999999977</v>
      </c>
    </row>
    <row r="146" spans="1:5" ht="15" customHeight="1">
      <c r="A146" s="39" t="s">
        <v>23</v>
      </c>
      <c r="B146" s="71">
        <v>40886</v>
      </c>
      <c r="C146" s="72" t="s">
        <v>10</v>
      </c>
      <c r="D146" s="73">
        <v>-162.84</v>
      </c>
      <c r="E146" s="82">
        <f t="shared" si="3"/>
        <v>9715.6399999999976</v>
      </c>
    </row>
    <row r="147" spans="1:5" ht="15" customHeight="1">
      <c r="A147" s="39" t="s">
        <v>23</v>
      </c>
      <c r="B147" s="71">
        <v>40886</v>
      </c>
      <c r="C147" s="72" t="s">
        <v>137</v>
      </c>
      <c r="D147" s="73">
        <v>-1</v>
      </c>
      <c r="E147" s="82">
        <f t="shared" si="3"/>
        <v>9714.6399999999976</v>
      </c>
    </row>
    <row r="148" spans="1:5" ht="15" customHeight="1">
      <c r="A148" s="39" t="s">
        <v>23</v>
      </c>
      <c r="B148" s="71">
        <v>40886</v>
      </c>
      <c r="C148" s="72" t="s">
        <v>9</v>
      </c>
      <c r="D148" s="73">
        <v>3834</v>
      </c>
      <c r="E148" s="82">
        <f t="shared" si="3"/>
        <v>13548.639999999998</v>
      </c>
    </row>
    <row r="149" spans="1:5" ht="15" customHeight="1">
      <c r="A149" s="39" t="s">
        <v>23</v>
      </c>
      <c r="B149" s="71">
        <v>40886</v>
      </c>
      <c r="C149" s="72" t="s">
        <v>161</v>
      </c>
      <c r="D149" s="73">
        <v>-25.5</v>
      </c>
      <c r="E149" s="82">
        <f t="shared" si="3"/>
        <v>13523.139999999998</v>
      </c>
    </row>
    <row r="150" spans="1:5" ht="15" customHeight="1">
      <c r="A150" s="39" t="s">
        <v>23</v>
      </c>
      <c r="B150" s="71">
        <v>40886</v>
      </c>
      <c r="C150" s="72" t="s">
        <v>8</v>
      </c>
      <c r="D150" s="73">
        <v>-4.59</v>
      </c>
      <c r="E150" s="82">
        <f t="shared" si="3"/>
        <v>13518.549999999997</v>
      </c>
    </row>
    <row r="151" spans="1:5" ht="15" customHeight="1">
      <c r="A151" s="39" t="s">
        <v>23</v>
      </c>
      <c r="B151" s="71">
        <v>40886</v>
      </c>
      <c r="C151" s="72" t="s">
        <v>172</v>
      </c>
      <c r="D151" s="73">
        <v>697.2</v>
      </c>
      <c r="E151" s="82">
        <f t="shared" si="3"/>
        <v>14215.749999999998</v>
      </c>
    </row>
    <row r="152" spans="1:5" ht="15" customHeight="1">
      <c r="A152" s="39" t="s">
        <v>23</v>
      </c>
      <c r="B152" s="71">
        <v>40886</v>
      </c>
      <c r="C152" s="72" t="s">
        <v>173</v>
      </c>
      <c r="D152" s="73">
        <v>118.45</v>
      </c>
      <c r="E152" s="82">
        <f t="shared" si="3"/>
        <v>14334.199999999999</v>
      </c>
    </row>
    <row r="153" spans="1:5" ht="15" customHeight="1">
      <c r="A153" s="39" t="s">
        <v>23</v>
      </c>
      <c r="B153" s="71">
        <v>40886</v>
      </c>
      <c r="C153" s="72" t="s">
        <v>174</v>
      </c>
      <c r="D153" s="73">
        <v>100</v>
      </c>
      <c r="E153" s="82">
        <f t="shared" si="3"/>
        <v>14434.199999999999</v>
      </c>
    </row>
    <row r="154" spans="1:5" ht="15" customHeight="1">
      <c r="A154" s="39" t="s">
        <v>23</v>
      </c>
      <c r="B154" s="71">
        <v>40886</v>
      </c>
      <c r="C154" s="72" t="s">
        <v>175</v>
      </c>
      <c r="D154" s="73">
        <v>105</v>
      </c>
      <c r="E154" s="82">
        <f t="shared" si="3"/>
        <v>14539.199999999999</v>
      </c>
    </row>
    <row r="155" spans="1:5" ht="15" customHeight="1">
      <c r="A155" s="39" t="s">
        <v>23</v>
      </c>
      <c r="B155" s="71">
        <v>40886</v>
      </c>
      <c r="C155" s="72" t="s">
        <v>176</v>
      </c>
      <c r="D155" s="73">
        <v>1000</v>
      </c>
      <c r="E155" s="82">
        <f t="shared" si="3"/>
        <v>15539.199999999999</v>
      </c>
    </row>
    <row r="156" spans="1:5" ht="15" customHeight="1">
      <c r="A156" s="39" t="s">
        <v>23</v>
      </c>
      <c r="B156" s="71">
        <v>40886</v>
      </c>
      <c r="C156" s="72" t="s">
        <v>176</v>
      </c>
      <c r="D156" s="73">
        <v>500</v>
      </c>
      <c r="E156" s="82">
        <f t="shared" si="3"/>
        <v>16039.199999999999</v>
      </c>
    </row>
    <row r="157" spans="1:5" ht="15" customHeight="1">
      <c r="A157" s="39" t="s">
        <v>23</v>
      </c>
      <c r="B157" s="71">
        <v>40886</v>
      </c>
      <c r="C157" s="72" t="s">
        <v>177</v>
      </c>
      <c r="D157" s="73">
        <v>500</v>
      </c>
      <c r="E157" s="82">
        <f t="shared" si="3"/>
        <v>16539.199999999997</v>
      </c>
    </row>
    <row r="158" spans="1:5" ht="15" customHeight="1">
      <c r="A158" s="39" t="s">
        <v>23</v>
      </c>
      <c r="B158" s="71">
        <v>40886</v>
      </c>
      <c r="C158" s="72" t="s">
        <v>178</v>
      </c>
      <c r="D158" s="73">
        <v>200</v>
      </c>
      <c r="E158" s="82">
        <f t="shared" si="3"/>
        <v>16739.199999999997</v>
      </c>
    </row>
    <row r="159" spans="1:5" ht="15" customHeight="1">
      <c r="A159" s="39" t="s">
        <v>23</v>
      </c>
      <c r="B159" s="71">
        <v>40889</v>
      </c>
      <c r="C159" s="72" t="s">
        <v>7</v>
      </c>
      <c r="D159" s="73">
        <v>-17.43</v>
      </c>
      <c r="E159" s="82">
        <f t="shared" si="3"/>
        <v>16721.769999999997</v>
      </c>
    </row>
    <row r="160" spans="1:5" ht="15" customHeight="1">
      <c r="A160" s="39" t="s">
        <v>23</v>
      </c>
      <c r="B160" s="71">
        <v>40890</v>
      </c>
      <c r="C160" s="72" t="s">
        <v>4</v>
      </c>
      <c r="D160" s="73">
        <v>-36</v>
      </c>
      <c r="E160" s="82">
        <f t="shared" si="3"/>
        <v>16685.769999999997</v>
      </c>
    </row>
    <row r="161" spans="1:5" ht="15" customHeight="1">
      <c r="A161" s="39" t="s">
        <v>23</v>
      </c>
      <c r="B161" s="71">
        <v>40890</v>
      </c>
      <c r="C161" s="72" t="s">
        <v>3</v>
      </c>
      <c r="D161" s="73">
        <v>-4</v>
      </c>
      <c r="E161" s="82">
        <f t="shared" si="3"/>
        <v>16681.769999999997</v>
      </c>
    </row>
    <row r="162" spans="1:5" ht="15" customHeight="1">
      <c r="A162" s="39" t="s">
        <v>23</v>
      </c>
      <c r="B162" s="71">
        <v>40890</v>
      </c>
      <c r="C162" s="72" t="s">
        <v>2</v>
      </c>
      <c r="D162" s="73">
        <v>-0.85</v>
      </c>
      <c r="E162" s="82">
        <f t="shared" si="3"/>
        <v>16680.919999999998</v>
      </c>
    </row>
    <row r="163" spans="1:5" ht="15" customHeight="1">
      <c r="A163" s="39" t="s">
        <v>23</v>
      </c>
      <c r="B163" s="71">
        <v>40890</v>
      </c>
      <c r="C163" s="72" t="s">
        <v>1</v>
      </c>
      <c r="D163" s="73">
        <v>-0.7</v>
      </c>
      <c r="E163" s="82">
        <f t="shared" si="3"/>
        <v>16680.219999999998</v>
      </c>
    </row>
    <row r="164" spans="1:5" ht="15" customHeight="1">
      <c r="A164" s="39" t="s">
        <v>23</v>
      </c>
      <c r="B164" s="71">
        <v>40890</v>
      </c>
      <c r="C164" s="72" t="s">
        <v>179</v>
      </c>
      <c r="D164" s="73">
        <v>1182.77</v>
      </c>
      <c r="E164" s="82">
        <f t="shared" si="3"/>
        <v>17862.989999999998</v>
      </c>
    </row>
    <row r="165" spans="1:5" ht="15" customHeight="1">
      <c r="A165" s="39" t="s">
        <v>23</v>
      </c>
      <c r="B165" s="71">
        <v>40890</v>
      </c>
      <c r="C165" s="72" t="s">
        <v>180</v>
      </c>
      <c r="D165" s="73">
        <v>-0.35</v>
      </c>
      <c r="E165" s="82">
        <f t="shared" si="3"/>
        <v>17862.64</v>
      </c>
    </row>
    <row r="166" spans="1:5" ht="15" customHeight="1">
      <c r="A166" s="39" t="s">
        <v>23</v>
      </c>
      <c r="B166" s="71">
        <v>40890</v>
      </c>
      <c r="C166" s="72" t="s">
        <v>181</v>
      </c>
      <c r="D166" s="73">
        <v>-3.55</v>
      </c>
      <c r="E166" s="82">
        <f t="shared" si="3"/>
        <v>17859.09</v>
      </c>
    </row>
    <row r="167" spans="1:5" ht="15" customHeight="1">
      <c r="A167" s="39" t="s">
        <v>23</v>
      </c>
      <c r="B167" s="71">
        <v>40891</v>
      </c>
      <c r="C167" s="72" t="s">
        <v>4</v>
      </c>
      <c r="D167" s="73">
        <v>-18</v>
      </c>
      <c r="E167" s="82">
        <f t="shared" si="3"/>
        <v>17841.09</v>
      </c>
    </row>
    <row r="168" spans="1:5" ht="15" customHeight="1">
      <c r="A168" s="39" t="s">
        <v>23</v>
      </c>
      <c r="B168" s="71">
        <v>40891</v>
      </c>
      <c r="C168" s="72" t="s">
        <v>3</v>
      </c>
      <c r="D168" s="73">
        <v>-2</v>
      </c>
      <c r="E168" s="82">
        <f t="shared" si="3"/>
        <v>17839.09</v>
      </c>
    </row>
    <row r="169" spans="1:5" ht="15" customHeight="1">
      <c r="A169" s="39" t="s">
        <v>23</v>
      </c>
      <c r="B169" s="71">
        <v>40891</v>
      </c>
      <c r="C169" s="72" t="s">
        <v>2</v>
      </c>
      <c r="D169" s="73">
        <v>-0.42</v>
      </c>
      <c r="E169" s="82">
        <f t="shared" si="3"/>
        <v>17838.670000000002</v>
      </c>
    </row>
    <row r="170" spans="1:5" ht="15" customHeight="1">
      <c r="A170" s="39" t="s">
        <v>23</v>
      </c>
      <c r="B170" s="71">
        <v>40891</v>
      </c>
      <c r="C170" s="72" t="s">
        <v>1</v>
      </c>
      <c r="D170" s="73">
        <v>-0.35</v>
      </c>
      <c r="E170" s="82">
        <f t="shared" si="3"/>
        <v>17838.320000000003</v>
      </c>
    </row>
    <row r="171" spans="1:5" ht="15" customHeight="1">
      <c r="A171" s="39" t="s">
        <v>23</v>
      </c>
      <c r="B171" s="71">
        <v>40892</v>
      </c>
      <c r="C171" s="72" t="s">
        <v>182</v>
      </c>
      <c r="D171" s="73">
        <v>-63.77</v>
      </c>
      <c r="E171" s="82">
        <f t="shared" si="3"/>
        <v>17774.550000000003</v>
      </c>
    </row>
    <row r="172" spans="1:5" ht="15" customHeight="1">
      <c r="A172" s="39" t="s">
        <v>23</v>
      </c>
      <c r="B172" s="71">
        <v>40892</v>
      </c>
      <c r="C172" s="72" t="s">
        <v>137</v>
      </c>
      <c r="D172" s="73">
        <v>-1</v>
      </c>
      <c r="E172" s="82">
        <f t="shared" si="3"/>
        <v>17773.550000000003</v>
      </c>
    </row>
    <row r="173" spans="1:5" ht="15" customHeight="1">
      <c r="A173" s="39" t="s">
        <v>23</v>
      </c>
      <c r="B173" s="71">
        <v>40892</v>
      </c>
      <c r="C173" s="72" t="s">
        <v>183</v>
      </c>
      <c r="D173" s="73">
        <v>38.799999999999997</v>
      </c>
      <c r="E173" s="82">
        <f t="shared" si="3"/>
        <v>17812.350000000002</v>
      </c>
    </row>
    <row r="174" spans="1:5" ht="15" customHeight="1">
      <c r="A174" s="39" t="s">
        <v>23</v>
      </c>
      <c r="B174" s="71">
        <v>40892</v>
      </c>
      <c r="C174" s="72" t="s">
        <v>6</v>
      </c>
      <c r="D174" s="73">
        <v>-1050</v>
      </c>
      <c r="E174" s="82">
        <f t="shared" si="3"/>
        <v>16762.350000000002</v>
      </c>
    </row>
    <row r="175" spans="1:5" ht="15" customHeight="1">
      <c r="A175" s="39" t="s">
        <v>23</v>
      </c>
      <c r="B175" s="71">
        <v>40893</v>
      </c>
      <c r="C175" s="72" t="s">
        <v>4</v>
      </c>
      <c r="D175" s="73">
        <v>-138</v>
      </c>
      <c r="E175" s="82">
        <f t="shared" si="3"/>
        <v>16624.350000000002</v>
      </c>
    </row>
    <row r="176" spans="1:5" ht="15" customHeight="1">
      <c r="A176" s="39" t="s">
        <v>23</v>
      </c>
      <c r="B176" s="71">
        <v>40893</v>
      </c>
      <c r="C176" s="72" t="s">
        <v>3</v>
      </c>
      <c r="D176" s="73">
        <v>-8</v>
      </c>
      <c r="E176" s="82">
        <f t="shared" si="3"/>
        <v>16616.350000000002</v>
      </c>
    </row>
    <row r="177" spans="1:5" ht="15" customHeight="1">
      <c r="A177" s="39" t="s">
        <v>23</v>
      </c>
      <c r="B177" s="71">
        <v>40893</v>
      </c>
      <c r="C177" s="72" t="s">
        <v>2</v>
      </c>
      <c r="D177" s="73">
        <v>-1.69</v>
      </c>
      <c r="E177" s="82">
        <f t="shared" si="3"/>
        <v>16614.660000000003</v>
      </c>
    </row>
    <row r="178" spans="1:5" ht="15" customHeight="1">
      <c r="A178" s="39" t="s">
        <v>23</v>
      </c>
      <c r="B178" s="71">
        <v>40893</v>
      </c>
      <c r="C178" s="72" t="s">
        <v>1</v>
      </c>
      <c r="D178" s="73">
        <v>-1.4</v>
      </c>
      <c r="E178" s="82">
        <f t="shared" si="3"/>
        <v>16613.260000000002</v>
      </c>
    </row>
    <row r="179" spans="1:5" ht="15" customHeight="1">
      <c r="A179" s="39" t="s">
        <v>23</v>
      </c>
      <c r="B179" s="71">
        <v>40896</v>
      </c>
      <c r="C179" s="72" t="s">
        <v>10</v>
      </c>
      <c r="D179" s="73">
        <v>-288.10000000000002</v>
      </c>
      <c r="E179" s="82">
        <f t="shared" si="3"/>
        <v>16325.160000000002</v>
      </c>
    </row>
    <row r="180" spans="1:5" ht="15" customHeight="1">
      <c r="A180" s="39" t="s">
        <v>23</v>
      </c>
      <c r="B180" s="71">
        <v>40896</v>
      </c>
      <c r="C180" s="72" t="s">
        <v>137</v>
      </c>
      <c r="D180" s="73">
        <v>-1</v>
      </c>
      <c r="E180" s="82">
        <f t="shared" si="3"/>
        <v>16324.160000000002</v>
      </c>
    </row>
    <row r="181" spans="1:5" ht="15" customHeight="1">
      <c r="A181" s="39" t="s">
        <v>23</v>
      </c>
      <c r="B181" s="71">
        <v>40896</v>
      </c>
      <c r="C181" s="72" t="s">
        <v>184</v>
      </c>
      <c r="D181" s="73">
        <v>-26.53</v>
      </c>
      <c r="E181" s="82">
        <f t="shared" si="3"/>
        <v>16297.630000000001</v>
      </c>
    </row>
    <row r="182" spans="1:5" ht="15" customHeight="1">
      <c r="A182" s="39" t="s">
        <v>23</v>
      </c>
      <c r="B182" s="71">
        <v>40896</v>
      </c>
      <c r="C182" s="72" t="s">
        <v>137</v>
      </c>
      <c r="D182" s="73">
        <v>-1</v>
      </c>
      <c r="E182" s="82">
        <f t="shared" si="3"/>
        <v>16296.630000000001</v>
      </c>
    </row>
    <row r="183" spans="1:5" ht="15" customHeight="1">
      <c r="A183" s="39" t="s">
        <v>23</v>
      </c>
      <c r="B183" s="71">
        <v>40899</v>
      </c>
      <c r="C183" s="72" t="s">
        <v>185</v>
      </c>
      <c r="D183" s="73">
        <v>20.77</v>
      </c>
      <c r="E183" s="82">
        <f t="shared" si="3"/>
        <v>16317.400000000001</v>
      </c>
    </row>
    <row r="184" spans="1:5" ht="15" customHeight="1">
      <c r="A184" s="39" t="s">
        <v>23</v>
      </c>
      <c r="B184" s="71">
        <v>40900</v>
      </c>
      <c r="C184" s="72" t="s">
        <v>177</v>
      </c>
      <c r="D184" s="73">
        <v>500</v>
      </c>
      <c r="E184" s="82">
        <f t="shared" si="3"/>
        <v>16817.400000000001</v>
      </c>
    </row>
    <row r="185" spans="1:5" ht="15" customHeight="1">
      <c r="A185" s="39" t="s">
        <v>23</v>
      </c>
      <c r="B185" s="71">
        <v>40900</v>
      </c>
      <c r="C185" s="72" t="s">
        <v>172</v>
      </c>
      <c r="D185" s="73">
        <v>300</v>
      </c>
      <c r="E185" s="82">
        <f t="shared" si="3"/>
        <v>17117.400000000001</v>
      </c>
    </row>
    <row r="186" spans="1:5" ht="15" customHeight="1">
      <c r="A186" s="39" t="s">
        <v>23</v>
      </c>
      <c r="B186" s="71">
        <v>40900</v>
      </c>
      <c r="C186" s="72" t="s">
        <v>177</v>
      </c>
      <c r="D186" s="73">
        <v>100.12</v>
      </c>
      <c r="E186" s="82">
        <f t="shared" si="3"/>
        <v>17217.52</v>
      </c>
    </row>
    <row r="187" spans="1:5" ht="15" customHeight="1">
      <c r="A187" s="39" t="s">
        <v>23</v>
      </c>
      <c r="B187" s="71">
        <v>40906</v>
      </c>
      <c r="C187" s="72" t="s">
        <v>37</v>
      </c>
      <c r="D187" s="73">
        <v>-589.07000000000005</v>
      </c>
      <c r="E187" s="82">
        <f t="shared" si="3"/>
        <v>16628.45</v>
      </c>
    </row>
    <row r="188" spans="1:5" ht="15" customHeight="1">
      <c r="A188" s="39" t="s">
        <v>23</v>
      </c>
      <c r="B188" s="71">
        <v>40906</v>
      </c>
      <c r="C188" s="72" t="s">
        <v>38</v>
      </c>
      <c r="D188" s="73">
        <v>-964.93</v>
      </c>
      <c r="E188" s="82">
        <f t="shared" si="3"/>
        <v>15663.52</v>
      </c>
    </row>
    <row r="189" spans="1:5" ht="15" customHeight="1">
      <c r="A189" s="39" t="s">
        <v>23</v>
      </c>
      <c r="B189" s="71">
        <v>40906</v>
      </c>
      <c r="C189" s="72" t="s">
        <v>112</v>
      </c>
      <c r="D189" s="73">
        <v>-80</v>
      </c>
      <c r="E189" s="82">
        <f t="shared" si="3"/>
        <v>15583.52</v>
      </c>
    </row>
    <row r="190" spans="1:5" ht="15" customHeight="1">
      <c r="A190" s="39" t="s">
        <v>23</v>
      </c>
      <c r="B190" s="71">
        <v>40906</v>
      </c>
      <c r="C190" s="72" t="s">
        <v>186</v>
      </c>
      <c r="D190" s="73">
        <v>-200</v>
      </c>
      <c r="E190" s="82">
        <f t="shared" si="3"/>
        <v>15383.52</v>
      </c>
    </row>
    <row r="191" spans="1:5" ht="15" customHeight="1">
      <c r="A191" s="39" t="s">
        <v>23</v>
      </c>
      <c r="B191" s="71">
        <v>40906</v>
      </c>
      <c r="C191" s="72" t="s">
        <v>40</v>
      </c>
      <c r="D191" s="73">
        <v>-80</v>
      </c>
      <c r="E191" s="82">
        <f t="shared" si="3"/>
        <v>15303.52</v>
      </c>
    </row>
    <row r="192" spans="1:5" ht="15" customHeight="1">
      <c r="A192" s="39" t="s">
        <v>23</v>
      </c>
      <c r="B192" s="71">
        <v>40906</v>
      </c>
      <c r="C192" s="72" t="s">
        <v>113</v>
      </c>
      <c r="D192" s="73">
        <v>-100</v>
      </c>
      <c r="E192" s="82">
        <f t="shared" si="3"/>
        <v>15203.52</v>
      </c>
    </row>
    <row r="193" spans="1:5" ht="15" customHeight="1">
      <c r="A193" s="39" t="s">
        <v>23</v>
      </c>
      <c r="B193" s="71">
        <v>40906</v>
      </c>
      <c r="C193" s="72" t="s">
        <v>115</v>
      </c>
      <c r="D193" s="73">
        <v>-80</v>
      </c>
      <c r="E193" s="82">
        <f t="shared" si="3"/>
        <v>15123.52</v>
      </c>
    </row>
    <row r="194" spans="1:5" ht="15" customHeight="1">
      <c r="A194" s="39" t="s">
        <v>23</v>
      </c>
      <c r="B194" s="71">
        <v>40906</v>
      </c>
      <c r="C194" s="72" t="s">
        <v>39</v>
      </c>
      <c r="D194" s="73">
        <v>-80</v>
      </c>
      <c r="E194" s="82">
        <f t="shared" si="3"/>
        <v>15043.52</v>
      </c>
    </row>
    <row r="195" spans="1:5" ht="15" customHeight="1">
      <c r="A195" s="39" t="s">
        <v>23</v>
      </c>
      <c r="B195" s="71">
        <v>40906</v>
      </c>
      <c r="C195" s="72" t="s">
        <v>187</v>
      </c>
      <c r="D195" s="73">
        <v>-160</v>
      </c>
      <c r="E195" s="82">
        <f t="shared" si="3"/>
        <v>14883.52</v>
      </c>
    </row>
    <row r="196" spans="1:5" ht="15" customHeight="1">
      <c r="A196" s="39" t="s">
        <v>23</v>
      </c>
      <c r="B196" s="71">
        <v>40906</v>
      </c>
      <c r="C196" s="72" t="s">
        <v>188</v>
      </c>
      <c r="D196" s="73">
        <v>-80</v>
      </c>
      <c r="E196" s="82">
        <f t="shared" si="3"/>
        <v>14803.52</v>
      </c>
    </row>
    <row r="197" spans="1:5" ht="15" customHeight="1">
      <c r="A197" s="39" t="s">
        <v>23</v>
      </c>
      <c r="B197" s="71">
        <v>40906</v>
      </c>
      <c r="C197" s="72" t="s">
        <v>189</v>
      </c>
      <c r="D197" s="73">
        <v>38.770000000000003</v>
      </c>
      <c r="E197" s="82">
        <f t="shared" si="3"/>
        <v>14842.29</v>
      </c>
    </row>
    <row r="198" spans="1:5" ht="15" customHeight="1">
      <c r="A198" s="39" t="s">
        <v>23</v>
      </c>
      <c r="B198" s="71">
        <v>40907</v>
      </c>
      <c r="C198" s="72" t="s">
        <v>13</v>
      </c>
      <c r="D198" s="73">
        <v>-1035</v>
      </c>
      <c r="E198" s="82">
        <f t="shared" si="3"/>
        <v>13807.29</v>
      </c>
    </row>
    <row r="199" spans="1:5" ht="15" customHeight="1" thickBot="1">
      <c r="A199" s="39" t="s">
        <v>23</v>
      </c>
      <c r="B199" s="71">
        <v>40908</v>
      </c>
      <c r="C199" s="72" t="s">
        <v>12</v>
      </c>
      <c r="D199" s="73">
        <v>-10</v>
      </c>
      <c r="E199" s="82">
        <f t="shared" si="3"/>
        <v>13797.29</v>
      </c>
    </row>
    <row r="200" spans="1:5" ht="15" customHeight="1" thickTop="1" thickBot="1">
      <c r="A200" s="60"/>
      <c r="B200" s="61"/>
      <c r="C200" s="42" t="s">
        <v>190</v>
      </c>
      <c r="D200" s="78"/>
      <c r="E200" s="102"/>
    </row>
    <row r="201" spans="1:5" ht="15" customHeight="1" thickTop="1">
      <c r="A201" s="39" t="s">
        <v>23</v>
      </c>
      <c r="B201" s="71">
        <v>40910</v>
      </c>
      <c r="C201" s="72" t="s">
        <v>19</v>
      </c>
      <c r="D201" s="73">
        <v>-15.45</v>
      </c>
      <c r="E201" s="82">
        <f>E199+D201</f>
        <v>13781.84</v>
      </c>
    </row>
    <row r="202" spans="1:5" ht="15" customHeight="1">
      <c r="A202" s="39" t="s">
        <v>23</v>
      </c>
      <c r="B202" s="71">
        <v>40917</v>
      </c>
      <c r="C202" s="72" t="s">
        <v>191</v>
      </c>
      <c r="D202" s="73">
        <v>32.770000000000003</v>
      </c>
      <c r="E202" s="82">
        <f>E201+D202</f>
        <v>13814.61</v>
      </c>
    </row>
    <row r="203" spans="1:5" ht="15" customHeight="1">
      <c r="A203" s="39" t="s">
        <v>23</v>
      </c>
      <c r="B203" s="71">
        <v>40918</v>
      </c>
      <c r="C203" s="72" t="s">
        <v>10</v>
      </c>
      <c r="D203" s="73">
        <v>-162.84</v>
      </c>
      <c r="E203" s="82">
        <f t="shared" ref="E203:E240" si="4">E202+D203</f>
        <v>13651.77</v>
      </c>
    </row>
    <row r="204" spans="1:5" ht="15" customHeight="1">
      <c r="A204" s="39" t="s">
        <v>23</v>
      </c>
      <c r="B204" s="71">
        <v>40918</v>
      </c>
      <c r="C204" s="72" t="s">
        <v>137</v>
      </c>
      <c r="D204" s="73">
        <v>-1</v>
      </c>
      <c r="E204" s="82">
        <f t="shared" si="4"/>
        <v>13650.77</v>
      </c>
    </row>
    <row r="205" spans="1:5" ht="15" customHeight="1">
      <c r="A205" s="39" t="s">
        <v>23</v>
      </c>
      <c r="B205" s="71">
        <v>40918</v>
      </c>
      <c r="C205" s="72" t="s">
        <v>9</v>
      </c>
      <c r="D205" s="73">
        <v>4747</v>
      </c>
      <c r="E205" s="82">
        <f t="shared" si="4"/>
        <v>18397.77</v>
      </c>
    </row>
    <row r="206" spans="1:5" ht="15" customHeight="1">
      <c r="A206" s="39" t="s">
        <v>23</v>
      </c>
      <c r="B206" s="71">
        <v>40918</v>
      </c>
      <c r="C206" s="72" t="s">
        <v>161</v>
      </c>
      <c r="D206" s="73">
        <v>-27</v>
      </c>
      <c r="E206" s="82">
        <f t="shared" si="4"/>
        <v>18370.77</v>
      </c>
    </row>
    <row r="207" spans="1:5" ht="15" customHeight="1">
      <c r="A207" s="39" t="s">
        <v>23</v>
      </c>
      <c r="B207" s="71">
        <v>40918</v>
      </c>
      <c r="C207" s="72" t="s">
        <v>8</v>
      </c>
      <c r="D207" s="73">
        <v>-4.8600000000000003</v>
      </c>
      <c r="E207" s="82">
        <f t="shared" si="4"/>
        <v>18365.91</v>
      </c>
    </row>
    <row r="208" spans="1:5" ht="15" customHeight="1">
      <c r="A208" s="39" t="s">
        <v>23</v>
      </c>
      <c r="B208" s="71">
        <v>40918</v>
      </c>
      <c r="C208" s="72" t="s">
        <v>192</v>
      </c>
      <c r="D208" s="73">
        <v>38.799999999999997</v>
      </c>
      <c r="E208" s="82">
        <f t="shared" si="4"/>
        <v>18404.71</v>
      </c>
    </row>
    <row r="209" spans="1:5" ht="15" customHeight="1">
      <c r="A209" s="39" t="s">
        <v>23</v>
      </c>
      <c r="B209" s="71">
        <v>40920</v>
      </c>
      <c r="C209" s="72" t="s">
        <v>7</v>
      </c>
      <c r="D209" s="73">
        <v>-11.01</v>
      </c>
      <c r="E209" s="82">
        <f t="shared" si="4"/>
        <v>18393.7</v>
      </c>
    </row>
    <row r="210" spans="1:5" ht="15" customHeight="1">
      <c r="A210" s="39" t="s">
        <v>23</v>
      </c>
      <c r="B210" s="71">
        <v>40920</v>
      </c>
      <c r="C210" s="72" t="s">
        <v>193</v>
      </c>
      <c r="D210" s="73">
        <v>1</v>
      </c>
      <c r="E210" s="82">
        <f t="shared" si="4"/>
        <v>18394.7</v>
      </c>
    </row>
    <row r="211" spans="1:5" ht="15" customHeight="1">
      <c r="A211" s="39" t="s">
        <v>23</v>
      </c>
      <c r="B211" s="71">
        <v>40920</v>
      </c>
      <c r="C211" s="72" t="s">
        <v>194</v>
      </c>
      <c r="D211" s="73">
        <v>56.77</v>
      </c>
      <c r="E211" s="82">
        <f t="shared" si="4"/>
        <v>18451.47</v>
      </c>
    </row>
    <row r="212" spans="1:5" ht="15" customHeight="1">
      <c r="A212" s="39" t="s">
        <v>23</v>
      </c>
      <c r="B212" s="71">
        <v>40921</v>
      </c>
      <c r="C212" s="72" t="s">
        <v>4</v>
      </c>
      <c r="D212" s="73">
        <v>-20</v>
      </c>
      <c r="E212" s="82">
        <f t="shared" si="4"/>
        <v>18431.47</v>
      </c>
    </row>
    <row r="213" spans="1:5" ht="15" customHeight="1">
      <c r="A213" s="39" t="s">
        <v>23</v>
      </c>
      <c r="B213" s="71">
        <v>40921</v>
      </c>
      <c r="C213" s="72" t="s">
        <v>3</v>
      </c>
      <c r="D213" s="73">
        <v>-3</v>
      </c>
      <c r="E213" s="82">
        <f t="shared" si="4"/>
        <v>18428.47</v>
      </c>
    </row>
    <row r="214" spans="1:5" ht="15" customHeight="1">
      <c r="A214" s="39" t="s">
        <v>23</v>
      </c>
      <c r="B214" s="71">
        <v>40921</v>
      </c>
      <c r="C214" s="72" t="s">
        <v>2</v>
      </c>
      <c r="D214" s="73">
        <v>-0.6</v>
      </c>
      <c r="E214" s="82">
        <f t="shared" si="4"/>
        <v>18427.870000000003</v>
      </c>
    </row>
    <row r="215" spans="1:5" ht="15" customHeight="1">
      <c r="A215" s="39" t="s">
        <v>23</v>
      </c>
      <c r="B215" s="71">
        <v>40921</v>
      </c>
      <c r="C215" s="72" t="s">
        <v>1</v>
      </c>
      <c r="D215" s="73">
        <v>-0.36</v>
      </c>
      <c r="E215" s="82">
        <f t="shared" si="4"/>
        <v>18427.510000000002</v>
      </c>
    </row>
    <row r="216" spans="1:5" ht="15" customHeight="1">
      <c r="A216" s="39" t="s">
        <v>23</v>
      </c>
      <c r="B216" s="71">
        <v>40921</v>
      </c>
      <c r="C216" s="72" t="s">
        <v>193</v>
      </c>
      <c r="D216" s="73">
        <v>1</v>
      </c>
      <c r="E216" s="82">
        <f t="shared" si="4"/>
        <v>18428.510000000002</v>
      </c>
    </row>
    <row r="217" spans="1:5" ht="15" customHeight="1">
      <c r="A217" s="39" t="s">
        <v>23</v>
      </c>
      <c r="B217" s="71">
        <v>40925</v>
      </c>
      <c r="C217" s="72" t="s">
        <v>4</v>
      </c>
      <c r="D217" s="73">
        <v>-188</v>
      </c>
      <c r="E217" s="82">
        <f t="shared" si="4"/>
        <v>18240.510000000002</v>
      </c>
    </row>
    <row r="218" spans="1:5" ht="15" customHeight="1">
      <c r="A218" s="39" t="s">
        <v>23</v>
      </c>
      <c r="B218" s="71">
        <v>40925</v>
      </c>
      <c r="C218" s="72" t="s">
        <v>3</v>
      </c>
      <c r="D218" s="73">
        <v>-15</v>
      </c>
      <c r="E218" s="82">
        <f t="shared" si="4"/>
        <v>18225.510000000002</v>
      </c>
    </row>
    <row r="219" spans="1:5" ht="15" customHeight="1">
      <c r="A219" s="39" t="s">
        <v>23</v>
      </c>
      <c r="B219" s="71">
        <v>40925</v>
      </c>
      <c r="C219" s="72" t="s">
        <v>2</v>
      </c>
      <c r="D219" s="73">
        <v>-3.02</v>
      </c>
      <c r="E219" s="82">
        <f t="shared" si="4"/>
        <v>18222.490000000002</v>
      </c>
    </row>
    <row r="220" spans="1:5" ht="15" customHeight="1">
      <c r="A220" s="39" t="s">
        <v>23</v>
      </c>
      <c r="B220" s="71">
        <v>40925</v>
      </c>
      <c r="C220" s="72" t="s">
        <v>1</v>
      </c>
      <c r="D220" s="73">
        <v>-1.8</v>
      </c>
      <c r="E220" s="82">
        <f t="shared" si="4"/>
        <v>18220.690000000002</v>
      </c>
    </row>
    <row r="221" spans="1:5" ht="15" customHeight="1">
      <c r="A221" s="39" t="s">
        <v>23</v>
      </c>
      <c r="B221" s="71">
        <v>40927</v>
      </c>
      <c r="C221" s="72" t="s">
        <v>132</v>
      </c>
      <c r="D221" s="73">
        <v>-165.2</v>
      </c>
      <c r="E221" s="82">
        <f t="shared" si="4"/>
        <v>18055.490000000002</v>
      </c>
    </row>
    <row r="222" spans="1:5" ht="15" customHeight="1">
      <c r="A222" s="39" t="s">
        <v>23</v>
      </c>
      <c r="B222" s="71">
        <v>40928</v>
      </c>
      <c r="C222" s="79" t="s">
        <v>14</v>
      </c>
      <c r="D222" s="73">
        <v>-288.39</v>
      </c>
      <c r="E222" s="82">
        <f t="shared" si="4"/>
        <v>17767.100000000002</v>
      </c>
    </row>
    <row r="223" spans="1:5" ht="15" customHeight="1">
      <c r="A223" s="39" t="s">
        <v>23</v>
      </c>
      <c r="B223" s="71">
        <v>40938</v>
      </c>
      <c r="C223" s="72" t="s">
        <v>195</v>
      </c>
      <c r="D223" s="73">
        <v>-74.52</v>
      </c>
      <c r="E223" s="82">
        <f t="shared" si="4"/>
        <v>17692.580000000002</v>
      </c>
    </row>
    <row r="224" spans="1:5" ht="15" customHeight="1">
      <c r="A224" s="39" t="s">
        <v>23</v>
      </c>
      <c r="B224" s="71">
        <v>40938</v>
      </c>
      <c r="C224" s="72" t="s">
        <v>137</v>
      </c>
      <c r="D224" s="73">
        <v>-1</v>
      </c>
      <c r="E224" s="82">
        <f t="shared" si="4"/>
        <v>17691.580000000002</v>
      </c>
    </row>
    <row r="225" spans="1:5" ht="15" customHeight="1">
      <c r="A225" s="39" t="s">
        <v>23</v>
      </c>
      <c r="B225" s="71">
        <v>40938</v>
      </c>
      <c r="C225" s="72" t="s">
        <v>37</v>
      </c>
      <c r="D225" s="73">
        <v>-589.07000000000005</v>
      </c>
      <c r="E225" s="82">
        <f t="shared" si="4"/>
        <v>17102.510000000002</v>
      </c>
    </row>
    <row r="226" spans="1:5" ht="15" customHeight="1">
      <c r="A226" s="39" t="s">
        <v>23</v>
      </c>
      <c r="B226" s="71">
        <v>40938</v>
      </c>
      <c r="C226" s="72" t="s">
        <v>38</v>
      </c>
      <c r="D226" s="73">
        <v>-964.93</v>
      </c>
      <c r="E226" s="82">
        <f t="shared" si="4"/>
        <v>16137.580000000002</v>
      </c>
    </row>
    <row r="227" spans="1:5" ht="15" customHeight="1">
      <c r="A227" s="39" t="s">
        <v>23</v>
      </c>
      <c r="B227" s="71">
        <v>40938</v>
      </c>
      <c r="C227" s="72" t="s">
        <v>112</v>
      </c>
      <c r="D227" s="73">
        <v>-80</v>
      </c>
      <c r="E227" s="82">
        <f t="shared" si="4"/>
        <v>16057.580000000002</v>
      </c>
    </row>
    <row r="228" spans="1:5" ht="15" customHeight="1">
      <c r="A228" s="39" t="s">
        <v>23</v>
      </c>
      <c r="B228" s="71">
        <v>40938</v>
      </c>
      <c r="C228" s="72" t="s">
        <v>196</v>
      </c>
      <c r="D228" s="73">
        <v>39.96</v>
      </c>
      <c r="E228" s="82">
        <f t="shared" si="4"/>
        <v>16097.54</v>
      </c>
    </row>
    <row r="229" spans="1:5" ht="15" customHeight="1">
      <c r="A229" s="39" t="s">
        <v>23</v>
      </c>
      <c r="B229" s="71">
        <v>40938</v>
      </c>
      <c r="C229" s="72" t="s">
        <v>197</v>
      </c>
      <c r="D229" s="73">
        <v>73.959999999999994</v>
      </c>
      <c r="E229" s="82">
        <f t="shared" si="4"/>
        <v>16171.5</v>
      </c>
    </row>
    <row r="230" spans="1:5" ht="15" customHeight="1">
      <c r="A230" s="39" t="s">
        <v>23</v>
      </c>
      <c r="B230" s="71">
        <v>40938</v>
      </c>
      <c r="C230" s="72" t="s">
        <v>186</v>
      </c>
      <c r="D230" s="73">
        <v>-200</v>
      </c>
      <c r="E230" s="82">
        <f t="shared" si="4"/>
        <v>15971.5</v>
      </c>
    </row>
    <row r="231" spans="1:5" ht="15" customHeight="1">
      <c r="A231" s="39" t="s">
        <v>23</v>
      </c>
      <c r="B231" s="71">
        <v>40938</v>
      </c>
      <c r="C231" s="72" t="s">
        <v>40</v>
      </c>
      <c r="D231" s="73">
        <v>-80</v>
      </c>
      <c r="E231" s="82">
        <f t="shared" si="4"/>
        <v>15891.5</v>
      </c>
    </row>
    <row r="232" spans="1:5" ht="15" customHeight="1">
      <c r="A232" s="39" t="s">
        <v>23</v>
      </c>
      <c r="B232" s="71">
        <v>40938</v>
      </c>
      <c r="C232" s="72" t="s">
        <v>113</v>
      </c>
      <c r="D232" s="73">
        <v>-100</v>
      </c>
      <c r="E232" s="82">
        <f t="shared" si="4"/>
        <v>15791.5</v>
      </c>
    </row>
    <row r="233" spans="1:5" ht="15" customHeight="1">
      <c r="A233" s="39" t="s">
        <v>23</v>
      </c>
      <c r="B233" s="71">
        <v>40938</v>
      </c>
      <c r="C233" s="72" t="s">
        <v>115</v>
      </c>
      <c r="D233" s="73">
        <v>-80</v>
      </c>
      <c r="E233" s="82">
        <f t="shared" si="4"/>
        <v>15711.5</v>
      </c>
    </row>
    <row r="234" spans="1:5" ht="15" customHeight="1">
      <c r="A234" s="39" t="s">
        <v>23</v>
      </c>
      <c r="B234" s="71">
        <v>40938</v>
      </c>
      <c r="C234" s="72" t="s">
        <v>39</v>
      </c>
      <c r="D234" s="73">
        <v>-80</v>
      </c>
      <c r="E234" s="82">
        <f t="shared" si="4"/>
        <v>15631.5</v>
      </c>
    </row>
    <row r="235" spans="1:5" ht="15" customHeight="1">
      <c r="A235" s="39" t="s">
        <v>23</v>
      </c>
      <c r="B235" s="71">
        <v>40938</v>
      </c>
      <c r="C235" s="72" t="s">
        <v>187</v>
      </c>
      <c r="D235" s="73">
        <v>-160</v>
      </c>
      <c r="E235" s="82">
        <f t="shared" si="4"/>
        <v>15471.5</v>
      </c>
    </row>
    <row r="236" spans="1:5" ht="15" customHeight="1">
      <c r="A236" s="39" t="s">
        <v>23</v>
      </c>
      <c r="B236" s="71">
        <v>40938</v>
      </c>
      <c r="C236" s="72" t="s">
        <v>188</v>
      </c>
      <c r="D236" s="73">
        <v>-80</v>
      </c>
      <c r="E236" s="82">
        <f t="shared" si="4"/>
        <v>15391.5</v>
      </c>
    </row>
    <row r="237" spans="1:5" ht="15" customHeight="1">
      <c r="A237" s="39" t="s">
        <v>23</v>
      </c>
      <c r="B237" s="71">
        <v>40939</v>
      </c>
      <c r="C237" s="72" t="s">
        <v>13</v>
      </c>
      <c r="D237" s="73">
        <v>-1037.96</v>
      </c>
      <c r="E237" s="82">
        <f t="shared" si="4"/>
        <v>14353.54</v>
      </c>
    </row>
    <row r="238" spans="1:5" ht="15" customHeight="1">
      <c r="A238" s="39" t="s">
        <v>23</v>
      </c>
      <c r="B238" s="71">
        <v>40939</v>
      </c>
      <c r="C238" s="72" t="s">
        <v>198</v>
      </c>
      <c r="D238" s="73">
        <v>39.96</v>
      </c>
      <c r="E238" s="82">
        <f t="shared" si="4"/>
        <v>14393.5</v>
      </c>
    </row>
    <row r="239" spans="1:5" ht="15" customHeight="1">
      <c r="A239" s="39" t="s">
        <v>23</v>
      </c>
      <c r="B239" s="71">
        <v>40939</v>
      </c>
      <c r="C239" s="72" t="s">
        <v>199</v>
      </c>
      <c r="D239" s="73">
        <v>21.96</v>
      </c>
      <c r="E239" s="82">
        <f t="shared" si="4"/>
        <v>14415.46</v>
      </c>
    </row>
    <row r="240" spans="1:5" ht="15" customHeight="1" thickBot="1">
      <c r="A240" s="39" t="s">
        <v>23</v>
      </c>
      <c r="B240" s="71">
        <v>40939</v>
      </c>
      <c r="C240" s="72" t="s">
        <v>200</v>
      </c>
      <c r="D240" s="73">
        <v>23.96</v>
      </c>
      <c r="E240" s="82">
        <f t="shared" si="4"/>
        <v>14439.419999999998</v>
      </c>
    </row>
    <row r="241" spans="1:5" ht="15" customHeight="1" thickTop="1" thickBot="1">
      <c r="A241" s="60"/>
      <c r="B241" s="61"/>
      <c r="C241" s="42" t="s">
        <v>201</v>
      </c>
      <c r="D241" s="78"/>
      <c r="E241" s="102"/>
    </row>
    <row r="242" spans="1:5" ht="15" customHeight="1" thickTop="1">
      <c r="A242" s="39" t="s">
        <v>23</v>
      </c>
      <c r="B242" s="71">
        <v>40941</v>
      </c>
      <c r="C242" s="72" t="s">
        <v>114</v>
      </c>
      <c r="D242" s="73">
        <v>-1022</v>
      </c>
      <c r="E242" s="82">
        <f>E240+D242</f>
        <v>13417.419999999998</v>
      </c>
    </row>
    <row r="243" spans="1:5" ht="15" customHeight="1">
      <c r="A243" s="39" t="s">
        <v>23</v>
      </c>
      <c r="B243" s="71">
        <v>40941</v>
      </c>
      <c r="C243" s="72" t="s">
        <v>137</v>
      </c>
      <c r="D243" s="73">
        <v>-1.5</v>
      </c>
      <c r="E243" s="82">
        <f>E242+D243</f>
        <v>13415.919999999998</v>
      </c>
    </row>
    <row r="244" spans="1:5" ht="15" customHeight="1">
      <c r="A244" s="39" t="s">
        <v>23</v>
      </c>
      <c r="B244" s="71">
        <v>40945</v>
      </c>
      <c r="C244" s="72" t="s">
        <v>19</v>
      </c>
      <c r="D244" s="73">
        <v>-17.7</v>
      </c>
      <c r="E244" s="82">
        <f t="shared" ref="E244:E276" si="5">E243+D244</f>
        <v>13398.219999999998</v>
      </c>
    </row>
    <row r="245" spans="1:5" ht="15" customHeight="1">
      <c r="A245" s="39" t="s">
        <v>23</v>
      </c>
      <c r="B245" s="71">
        <v>40945</v>
      </c>
      <c r="C245" s="72" t="s">
        <v>202</v>
      </c>
      <c r="D245" s="73">
        <v>-45.77</v>
      </c>
      <c r="E245" s="82">
        <f t="shared" si="5"/>
        <v>13352.449999999997</v>
      </c>
    </row>
    <row r="246" spans="1:5" ht="15" customHeight="1">
      <c r="A246" s="39" t="s">
        <v>23</v>
      </c>
      <c r="B246" s="71">
        <v>40946</v>
      </c>
      <c r="C246" s="72" t="s">
        <v>9</v>
      </c>
      <c r="D246" s="73">
        <v>3468</v>
      </c>
      <c r="E246" s="82">
        <f t="shared" si="5"/>
        <v>16820.449999999997</v>
      </c>
    </row>
    <row r="247" spans="1:5" ht="15" customHeight="1">
      <c r="A247" s="39" t="s">
        <v>23</v>
      </c>
      <c r="B247" s="71">
        <v>40946</v>
      </c>
      <c r="C247" s="72" t="s">
        <v>161</v>
      </c>
      <c r="D247" s="73">
        <v>-23.25</v>
      </c>
      <c r="E247" s="82">
        <f t="shared" si="5"/>
        <v>16797.199999999997</v>
      </c>
    </row>
    <row r="248" spans="1:5" ht="15" customHeight="1">
      <c r="A248" s="39" t="s">
        <v>23</v>
      </c>
      <c r="B248" s="71">
        <v>40946</v>
      </c>
      <c r="C248" s="72" t="s">
        <v>8</v>
      </c>
      <c r="D248" s="73">
        <v>-4.1900000000000004</v>
      </c>
      <c r="E248" s="82">
        <f t="shared" si="5"/>
        <v>16793.009999999998</v>
      </c>
    </row>
    <row r="249" spans="1:5" ht="15" customHeight="1">
      <c r="A249" s="39" t="s">
        <v>23</v>
      </c>
      <c r="B249" s="71">
        <v>40947</v>
      </c>
      <c r="C249" s="72" t="s">
        <v>203</v>
      </c>
      <c r="D249" s="73">
        <v>45.77</v>
      </c>
      <c r="E249" s="82">
        <f t="shared" si="5"/>
        <v>16838.78</v>
      </c>
    </row>
    <row r="250" spans="1:5" ht="15" customHeight="1">
      <c r="A250" s="39" t="s">
        <v>23</v>
      </c>
      <c r="B250" s="71">
        <v>40948</v>
      </c>
      <c r="C250" s="72" t="s">
        <v>4</v>
      </c>
      <c r="D250" s="73">
        <v>-20</v>
      </c>
      <c r="E250" s="82">
        <f t="shared" si="5"/>
        <v>16818.78</v>
      </c>
    </row>
    <row r="251" spans="1:5" ht="15" customHeight="1">
      <c r="A251" s="39" t="s">
        <v>23</v>
      </c>
      <c r="B251" s="71">
        <v>40948</v>
      </c>
      <c r="C251" s="72" t="s">
        <v>3</v>
      </c>
      <c r="D251" s="73">
        <v>-3</v>
      </c>
      <c r="E251" s="82">
        <f t="shared" si="5"/>
        <v>16815.78</v>
      </c>
    </row>
    <row r="252" spans="1:5" ht="15" customHeight="1">
      <c r="A252" s="39" t="s">
        <v>23</v>
      </c>
      <c r="B252" s="71">
        <v>40948</v>
      </c>
      <c r="C252" s="72" t="s">
        <v>2</v>
      </c>
      <c r="D252" s="73">
        <v>-0.6</v>
      </c>
      <c r="E252" s="82">
        <f t="shared" si="5"/>
        <v>16815.18</v>
      </c>
    </row>
    <row r="253" spans="1:5" ht="15" customHeight="1">
      <c r="A253" s="39" t="s">
        <v>23</v>
      </c>
      <c r="B253" s="71">
        <v>40948</v>
      </c>
      <c r="C253" s="72" t="s">
        <v>1</v>
      </c>
      <c r="D253" s="73">
        <v>-0.36</v>
      </c>
      <c r="E253" s="82">
        <f t="shared" si="5"/>
        <v>16814.82</v>
      </c>
    </row>
    <row r="254" spans="1:5" ht="15" customHeight="1">
      <c r="A254" s="39" t="s">
        <v>23</v>
      </c>
      <c r="B254" s="71">
        <v>40949</v>
      </c>
      <c r="C254" s="72" t="s">
        <v>10</v>
      </c>
      <c r="D254" s="73">
        <v>-162.84</v>
      </c>
      <c r="E254" s="82">
        <f t="shared" si="5"/>
        <v>16651.98</v>
      </c>
    </row>
    <row r="255" spans="1:5" ht="15" customHeight="1">
      <c r="A255" s="39" t="s">
        <v>23</v>
      </c>
      <c r="B255" s="71">
        <v>40949</v>
      </c>
      <c r="C255" s="72" t="s">
        <v>7</v>
      </c>
      <c r="D255" s="73">
        <v>-19.28</v>
      </c>
      <c r="E255" s="82">
        <f t="shared" si="5"/>
        <v>16632.7</v>
      </c>
    </row>
    <row r="256" spans="1:5" ht="15" customHeight="1">
      <c r="A256" s="39" t="s">
        <v>23</v>
      </c>
      <c r="B256" s="71">
        <v>40953</v>
      </c>
      <c r="C256" s="72" t="s">
        <v>4</v>
      </c>
      <c r="D256" s="73">
        <v>-190</v>
      </c>
      <c r="E256" s="82">
        <f t="shared" si="5"/>
        <v>16442.7</v>
      </c>
    </row>
    <row r="257" spans="1:5" ht="15" customHeight="1">
      <c r="A257" s="39" t="s">
        <v>23</v>
      </c>
      <c r="B257" s="71">
        <v>40953</v>
      </c>
      <c r="C257" s="72" t="s">
        <v>3</v>
      </c>
      <c r="D257" s="73">
        <v>-15</v>
      </c>
      <c r="E257" s="82">
        <f t="shared" si="5"/>
        <v>16427.7</v>
      </c>
    </row>
    <row r="258" spans="1:5" ht="15" customHeight="1">
      <c r="A258" s="39" t="s">
        <v>23</v>
      </c>
      <c r="B258" s="71">
        <v>40953</v>
      </c>
      <c r="C258" s="72" t="s">
        <v>2</v>
      </c>
      <c r="D258" s="73">
        <v>-3.02</v>
      </c>
      <c r="E258" s="82">
        <f t="shared" si="5"/>
        <v>16424.68</v>
      </c>
    </row>
    <row r="259" spans="1:5" ht="15" customHeight="1">
      <c r="A259" s="39" t="s">
        <v>23</v>
      </c>
      <c r="B259" s="71">
        <v>40953</v>
      </c>
      <c r="C259" s="72" t="s">
        <v>1</v>
      </c>
      <c r="D259" s="73">
        <v>-1.8</v>
      </c>
      <c r="E259" s="82">
        <f t="shared" si="5"/>
        <v>16422.88</v>
      </c>
    </row>
    <row r="260" spans="1:5" ht="15" customHeight="1">
      <c r="A260" s="39" t="s">
        <v>23</v>
      </c>
      <c r="B260" s="71">
        <v>40959</v>
      </c>
      <c r="C260" s="72" t="s">
        <v>204</v>
      </c>
      <c r="D260" s="73">
        <v>200</v>
      </c>
      <c r="E260" s="82">
        <f t="shared" si="5"/>
        <v>16622.88</v>
      </c>
    </row>
    <row r="261" spans="1:5" ht="15" customHeight="1">
      <c r="A261" s="39" t="s">
        <v>23</v>
      </c>
      <c r="B261" s="71">
        <v>40959</v>
      </c>
      <c r="C261" s="72" t="s">
        <v>205</v>
      </c>
      <c r="D261" s="73">
        <v>200</v>
      </c>
      <c r="E261" s="82">
        <f t="shared" si="5"/>
        <v>16822.88</v>
      </c>
    </row>
    <row r="262" spans="1:5" ht="15" customHeight="1">
      <c r="A262" s="39" t="s">
        <v>23</v>
      </c>
      <c r="B262" s="71">
        <v>40959</v>
      </c>
      <c r="C262" s="72" t="s">
        <v>172</v>
      </c>
      <c r="D262" s="73">
        <v>200</v>
      </c>
      <c r="E262" s="82">
        <f t="shared" si="5"/>
        <v>17022.88</v>
      </c>
    </row>
    <row r="263" spans="1:5" ht="15" customHeight="1">
      <c r="A263" s="39" t="s">
        <v>23</v>
      </c>
      <c r="B263" s="71">
        <v>40959</v>
      </c>
      <c r="C263" s="72" t="s">
        <v>168</v>
      </c>
      <c r="D263" s="73">
        <v>-38.799999999999997</v>
      </c>
      <c r="E263" s="82">
        <f t="shared" si="5"/>
        <v>16984.080000000002</v>
      </c>
    </row>
    <row r="264" spans="1:5" ht="15" customHeight="1">
      <c r="A264" s="39" t="s">
        <v>23</v>
      </c>
      <c r="B264" s="71">
        <v>40963</v>
      </c>
      <c r="C264" s="72" t="s">
        <v>183</v>
      </c>
      <c r="D264" s="73">
        <v>39.96</v>
      </c>
      <c r="E264" s="82">
        <f t="shared" si="5"/>
        <v>17024.04</v>
      </c>
    </row>
    <row r="265" spans="1:5" ht="15" customHeight="1">
      <c r="A265" s="39" t="s">
        <v>23</v>
      </c>
      <c r="B265" s="71">
        <v>40966</v>
      </c>
      <c r="C265" s="72" t="s">
        <v>197</v>
      </c>
      <c r="D265" s="73">
        <v>73.959999999999994</v>
      </c>
      <c r="E265" s="82">
        <f t="shared" si="5"/>
        <v>17098</v>
      </c>
    </row>
    <row r="266" spans="1:5" ht="15" customHeight="1">
      <c r="A266" s="39" t="s">
        <v>23</v>
      </c>
      <c r="B266" s="71">
        <v>40968</v>
      </c>
      <c r="C266" s="72" t="s">
        <v>13</v>
      </c>
      <c r="D266" s="73">
        <v>-1037.96</v>
      </c>
      <c r="E266" s="82">
        <f t="shared" si="5"/>
        <v>16060.04</v>
      </c>
    </row>
    <row r="267" spans="1:5" ht="15" customHeight="1">
      <c r="A267" s="39" t="s">
        <v>23</v>
      </c>
      <c r="B267" s="71">
        <v>40968</v>
      </c>
      <c r="C267" s="72" t="s">
        <v>206</v>
      </c>
      <c r="D267" s="73">
        <v>33.96</v>
      </c>
      <c r="E267" s="82">
        <f t="shared" si="5"/>
        <v>16094</v>
      </c>
    </row>
    <row r="268" spans="1:5" ht="15" customHeight="1">
      <c r="A268" s="39" t="s">
        <v>23</v>
      </c>
      <c r="B268" s="71">
        <v>40968</v>
      </c>
      <c r="C268" s="72" t="s">
        <v>133</v>
      </c>
      <c r="D268" s="73">
        <v>-589.08000000000004</v>
      </c>
      <c r="E268" s="82">
        <f t="shared" si="5"/>
        <v>15504.92</v>
      </c>
    </row>
    <row r="269" spans="1:5" ht="15" customHeight="1">
      <c r="A269" s="39" t="s">
        <v>23</v>
      </c>
      <c r="B269" s="71">
        <v>40968</v>
      </c>
      <c r="C269" s="72" t="s">
        <v>134</v>
      </c>
      <c r="D269" s="73">
        <v>-964.93</v>
      </c>
      <c r="E269" s="82">
        <f t="shared" si="5"/>
        <v>14539.99</v>
      </c>
    </row>
    <row r="270" spans="1:5" ht="15" customHeight="1">
      <c r="A270" s="39" t="s">
        <v>23</v>
      </c>
      <c r="B270" s="71">
        <v>40968</v>
      </c>
      <c r="C270" s="72" t="s">
        <v>144</v>
      </c>
      <c r="D270" s="73">
        <v>-80</v>
      </c>
      <c r="E270" s="82">
        <f t="shared" si="5"/>
        <v>14459.99</v>
      </c>
    </row>
    <row r="271" spans="1:5" ht="15" customHeight="1">
      <c r="A271" s="39" t="s">
        <v>23</v>
      </c>
      <c r="B271" s="71">
        <v>40968</v>
      </c>
      <c r="C271" s="72" t="s">
        <v>145</v>
      </c>
      <c r="D271" s="73">
        <v>-200</v>
      </c>
      <c r="E271" s="82">
        <f t="shared" si="5"/>
        <v>14259.99</v>
      </c>
    </row>
    <row r="272" spans="1:5" ht="15" customHeight="1">
      <c r="A272" s="39" t="s">
        <v>23</v>
      </c>
      <c r="B272" s="71">
        <v>40968</v>
      </c>
      <c r="C272" s="72" t="s">
        <v>146</v>
      </c>
      <c r="D272" s="73">
        <v>-80</v>
      </c>
      <c r="E272" s="82">
        <f t="shared" si="5"/>
        <v>14179.99</v>
      </c>
    </row>
    <row r="273" spans="1:5" ht="15" customHeight="1">
      <c r="A273" s="39" t="s">
        <v>23</v>
      </c>
      <c r="B273" s="71">
        <v>40968</v>
      </c>
      <c r="C273" s="72" t="s">
        <v>147</v>
      </c>
      <c r="D273" s="73">
        <v>-100</v>
      </c>
      <c r="E273" s="82">
        <f t="shared" si="5"/>
        <v>14079.99</v>
      </c>
    </row>
    <row r="274" spans="1:5" ht="15" customHeight="1">
      <c r="A274" s="39" t="s">
        <v>23</v>
      </c>
      <c r="B274" s="71">
        <v>40968</v>
      </c>
      <c r="C274" s="72" t="s">
        <v>148</v>
      </c>
      <c r="D274" s="73">
        <v>-80</v>
      </c>
      <c r="E274" s="82">
        <f t="shared" si="5"/>
        <v>13999.99</v>
      </c>
    </row>
    <row r="275" spans="1:5" ht="15" customHeight="1">
      <c r="A275" s="39" t="s">
        <v>23</v>
      </c>
      <c r="B275" s="71">
        <v>40968</v>
      </c>
      <c r="C275" s="72" t="s">
        <v>16</v>
      </c>
      <c r="D275" s="73">
        <v>-80</v>
      </c>
      <c r="E275" s="82">
        <f t="shared" si="5"/>
        <v>13919.99</v>
      </c>
    </row>
    <row r="276" spans="1:5" ht="15" customHeight="1" thickBot="1">
      <c r="A276" s="39" t="s">
        <v>23</v>
      </c>
      <c r="B276" s="71">
        <v>40968</v>
      </c>
      <c r="C276" s="72" t="s">
        <v>149</v>
      </c>
      <c r="D276" s="73">
        <v>-160</v>
      </c>
      <c r="E276" s="82">
        <f t="shared" si="5"/>
        <v>13759.99</v>
      </c>
    </row>
    <row r="277" spans="1:5" ht="15" customHeight="1" thickTop="1" thickBot="1">
      <c r="A277" s="60"/>
      <c r="B277" s="61"/>
      <c r="C277" s="42" t="s">
        <v>207</v>
      </c>
      <c r="D277" s="78"/>
      <c r="E277" s="102"/>
    </row>
    <row r="278" spans="1:5" ht="15" customHeight="1" thickTop="1">
      <c r="A278" s="39" t="s">
        <v>23</v>
      </c>
      <c r="B278" s="71">
        <v>40970</v>
      </c>
      <c r="C278" s="72" t="s">
        <v>208</v>
      </c>
      <c r="D278" s="73">
        <v>23.96</v>
      </c>
      <c r="E278" s="82">
        <f>E276+D278</f>
        <v>13783.949999999999</v>
      </c>
    </row>
    <row r="279" spans="1:5" ht="15" customHeight="1">
      <c r="A279" s="39" t="s">
        <v>23</v>
      </c>
      <c r="B279" s="71">
        <v>40970</v>
      </c>
      <c r="C279" s="72" t="s">
        <v>198</v>
      </c>
      <c r="D279" s="73">
        <v>39.96</v>
      </c>
      <c r="E279" s="82">
        <f>E278+D279</f>
        <v>13823.909999999998</v>
      </c>
    </row>
    <row r="280" spans="1:5" ht="15" customHeight="1">
      <c r="A280" s="39" t="s">
        <v>23</v>
      </c>
      <c r="B280" s="71">
        <v>40974</v>
      </c>
      <c r="C280" s="72" t="s">
        <v>9</v>
      </c>
      <c r="D280" s="73">
        <v>3408</v>
      </c>
      <c r="E280" s="82">
        <f t="shared" ref="E280:E318" si="6">E279+D280</f>
        <v>17231.909999999996</v>
      </c>
    </row>
    <row r="281" spans="1:5" ht="15" customHeight="1">
      <c r="A281" s="39" t="s">
        <v>23</v>
      </c>
      <c r="B281" s="71">
        <v>40974</v>
      </c>
      <c r="C281" s="72" t="s">
        <v>161</v>
      </c>
      <c r="D281" s="73">
        <v>-23.75</v>
      </c>
      <c r="E281" s="82">
        <f t="shared" si="6"/>
        <v>17208.159999999996</v>
      </c>
    </row>
    <row r="282" spans="1:5" ht="15" customHeight="1">
      <c r="A282" s="39" t="s">
        <v>23</v>
      </c>
      <c r="B282" s="71">
        <v>40974</v>
      </c>
      <c r="C282" s="72" t="s">
        <v>8</v>
      </c>
      <c r="D282" s="73">
        <v>-4.28</v>
      </c>
      <c r="E282" s="82">
        <f t="shared" si="6"/>
        <v>17203.879999999997</v>
      </c>
    </row>
    <row r="283" spans="1:5" ht="15" customHeight="1">
      <c r="A283" s="39" t="s">
        <v>23</v>
      </c>
      <c r="B283" s="71">
        <v>40976</v>
      </c>
      <c r="C283" s="72" t="s">
        <v>4</v>
      </c>
      <c r="D283" s="73">
        <v>-38</v>
      </c>
      <c r="E283" s="82">
        <f t="shared" si="6"/>
        <v>17165.879999999997</v>
      </c>
    </row>
    <row r="284" spans="1:5" ht="15" customHeight="1">
      <c r="A284" s="39" t="s">
        <v>23</v>
      </c>
      <c r="B284" s="71">
        <v>40976</v>
      </c>
      <c r="C284" s="72" t="s">
        <v>3</v>
      </c>
      <c r="D284" s="73">
        <v>-6</v>
      </c>
      <c r="E284" s="82">
        <f t="shared" si="6"/>
        <v>17159.879999999997</v>
      </c>
    </row>
    <row r="285" spans="1:5" ht="15" customHeight="1">
      <c r="A285" s="39" t="s">
        <v>23</v>
      </c>
      <c r="B285" s="71">
        <v>40976</v>
      </c>
      <c r="C285" s="72" t="s">
        <v>2</v>
      </c>
      <c r="D285" s="73">
        <v>-1.21</v>
      </c>
      <c r="E285" s="82">
        <f t="shared" si="6"/>
        <v>17158.669999999998</v>
      </c>
    </row>
    <row r="286" spans="1:5" ht="15" customHeight="1">
      <c r="A286" s="39" t="s">
        <v>23</v>
      </c>
      <c r="B286" s="71">
        <v>40976</v>
      </c>
      <c r="C286" s="72" t="s">
        <v>1</v>
      </c>
      <c r="D286" s="73">
        <v>-0.72</v>
      </c>
      <c r="E286" s="82">
        <f t="shared" si="6"/>
        <v>17157.949999999997</v>
      </c>
    </row>
    <row r="287" spans="1:5" ht="15" customHeight="1">
      <c r="A287" s="39" t="s">
        <v>23</v>
      </c>
      <c r="B287" s="71">
        <v>40977</v>
      </c>
      <c r="C287" s="72" t="s">
        <v>10</v>
      </c>
      <c r="D287" s="73">
        <v>-162.84</v>
      </c>
      <c r="E287" s="82">
        <f t="shared" si="6"/>
        <v>16995.109999999997</v>
      </c>
    </row>
    <row r="288" spans="1:5" ht="15" customHeight="1">
      <c r="A288" s="39" t="s">
        <v>23</v>
      </c>
      <c r="B288" s="71">
        <v>40980</v>
      </c>
      <c r="C288" s="72" t="s">
        <v>7</v>
      </c>
      <c r="D288" s="73">
        <v>-30.42</v>
      </c>
      <c r="E288" s="82">
        <f t="shared" si="6"/>
        <v>16964.689999999999</v>
      </c>
    </row>
    <row r="289" spans="1:5" ht="15" customHeight="1">
      <c r="A289" s="39" t="s">
        <v>23</v>
      </c>
      <c r="B289" s="71">
        <v>40981</v>
      </c>
      <c r="C289" s="72" t="s">
        <v>4</v>
      </c>
      <c r="D289" s="73">
        <v>-142</v>
      </c>
      <c r="E289" s="82">
        <f t="shared" si="6"/>
        <v>16822.689999999999</v>
      </c>
    </row>
    <row r="290" spans="1:5" ht="15" customHeight="1">
      <c r="A290" s="39" t="s">
        <v>23</v>
      </c>
      <c r="B290" s="71">
        <v>40981</v>
      </c>
      <c r="C290" s="72" t="s">
        <v>3</v>
      </c>
      <c r="D290" s="73">
        <v>-15</v>
      </c>
      <c r="E290" s="82">
        <f t="shared" si="6"/>
        <v>16807.689999999999</v>
      </c>
    </row>
    <row r="291" spans="1:5" ht="15" customHeight="1">
      <c r="A291" s="39" t="s">
        <v>23</v>
      </c>
      <c r="B291" s="71">
        <v>40981</v>
      </c>
      <c r="C291" s="72" t="s">
        <v>2</v>
      </c>
      <c r="D291" s="73">
        <v>-3.02</v>
      </c>
      <c r="E291" s="82">
        <f t="shared" si="6"/>
        <v>16804.669999999998</v>
      </c>
    </row>
    <row r="292" spans="1:5" ht="15" customHeight="1">
      <c r="A292" s="39" t="s">
        <v>23</v>
      </c>
      <c r="B292" s="71">
        <v>40981</v>
      </c>
      <c r="C292" s="72" t="s">
        <v>1</v>
      </c>
      <c r="D292" s="73">
        <v>-1.8</v>
      </c>
      <c r="E292" s="82">
        <f t="shared" si="6"/>
        <v>16802.87</v>
      </c>
    </row>
    <row r="293" spans="1:5" ht="15" customHeight="1">
      <c r="A293" s="39" t="s">
        <v>23</v>
      </c>
      <c r="B293" s="71">
        <v>40982</v>
      </c>
      <c r="C293" s="72" t="s">
        <v>4</v>
      </c>
      <c r="D293" s="73">
        <v>-18</v>
      </c>
      <c r="E293" s="82">
        <f t="shared" si="6"/>
        <v>16784.87</v>
      </c>
    </row>
    <row r="294" spans="1:5" ht="15" customHeight="1">
      <c r="A294" s="39" t="s">
        <v>23</v>
      </c>
      <c r="B294" s="71">
        <v>40982</v>
      </c>
      <c r="C294" s="72" t="s">
        <v>3</v>
      </c>
      <c r="D294" s="73">
        <v>-3</v>
      </c>
      <c r="E294" s="82">
        <f t="shared" si="6"/>
        <v>16781.87</v>
      </c>
    </row>
    <row r="295" spans="1:5" ht="15" customHeight="1">
      <c r="A295" s="39" t="s">
        <v>23</v>
      </c>
      <c r="B295" s="71">
        <v>40982</v>
      </c>
      <c r="C295" s="72" t="s">
        <v>2</v>
      </c>
      <c r="D295" s="73">
        <v>-0.6</v>
      </c>
      <c r="E295" s="82">
        <f t="shared" si="6"/>
        <v>16781.27</v>
      </c>
    </row>
    <row r="296" spans="1:5" ht="15" customHeight="1">
      <c r="A296" s="39" t="s">
        <v>23</v>
      </c>
      <c r="B296" s="71">
        <v>40982</v>
      </c>
      <c r="C296" s="72" t="s">
        <v>1</v>
      </c>
      <c r="D296" s="73">
        <v>-0.36</v>
      </c>
      <c r="E296" s="82">
        <f t="shared" si="6"/>
        <v>16780.91</v>
      </c>
    </row>
    <row r="297" spans="1:5" ht="15" customHeight="1">
      <c r="A297" s="39" t="s">
        <v>23</v>
      </c>
      <c r="B297" s="71">
        <v>40982</v>
      </c>
      <c r="C297" s="72" t="s">
        <v>209</v>
      </c>
      <c r="D297" s="73">
        <v>39.96</v>
      </c>
      <c r="E297" s="82">
        <f t="shared" si="6"/>
        <v>16820.87</v>
      </c>
    </row>
    <row r="298" spans="1:5" ht="15" customHeight="1">
      <c r="A298" s="39" t="s">
        <v>23</v>
      </c>
      <c r="B298" s="71">
        <v>40991</v>
      </c>
      <c r="C298" s="72" t="s">
        <v>210</v>
      </c>
      <c r="D298" s="73">
        <v>21.96</v>
      </c>
      <c r="E298" s="82">
        <f t="shared" si="6"/>
        <v>16842.829999999998</v>
      </c>
    </row>
    <row r="299" spans="1:5" ht="15" customHeight="1">
      <c r="A299" s="39" t="s">
        <v>23</v>
      </c>
      <c r="B299" s="71">
        <v>40991</v>
      </c>
      <c r="C299" s="72" t="s">
        <v>211</v>
      </c>
      <c r="D299" s="73">
        <v>43</v>
      </c>
      <c r="E299" s="82">
        <f t="shared" si="6"/>
        <v>16885.829999999998</v>
      </c>
    </row>
    <row r="300" spans="1:5" ht="15" customHeight="1">
      <c r="A300" s="39" t="s">
        <v>23</v>
      </c>
      <c r="B300" s="71">
        <v>40994</v>
      </c>
      <c r="C300" s="72" t="s">
        <v>212</v>
      </c>
      <c r="D300" s="73">
        <v>21.96</v>
      </c>
      <c r="E300" s="82">
        <f t="shared" si="6"/>
        <v>16907.789999999997</v>
      </c>
    </row>
    <row r="301" spans="1:5" ht="15" customHeight="1">
      <c r="A301" s="39" t="s">
        <v>23</v>
      </c>
      <c r="B301" s="71">
        <v>40995</v>
      </c>
      <c r="C301" s="72" t="s">
        <v>213</v>
      </c>
      <c r="D301" s="73">
        <v>23.96</v>
      </c>
      <c r="E301" s="82">
        <f t="shared" si="6"/>
        <v>16931.749999999996</v>
      </c>
    </row>
    <row r="302" spans="1:5" ht="15" customHeight="1">
      <c r="A302" s="39" t="s">
        <v>23</v>
      </c>
      <c r="B302" s="71">
        <v>40997</v>
      </c>
      <c r="C302" s="72" t="s">
        <v>214</v>
      </c>
      <c r="D302" s="73">
        <v>21.96</v>
      </c>
      <c r="E302" s="82">
        <f t="shared" si="6"/>
        <v>16953.709999999995</v>
      </c>
    </row>
    <row r="303" spans="1:5" ht="15" customHeight="1">
      <c r="A303" s="39" t="s">
        <v>23</v>
      </c>
      <c r="B303" s="71">
        <v>40997</v>
      </c>
      <c r="C303" s="72" t="s">
        <v>215</v>
      </c>
      <c r="D303" s="73">
        <v>39.96</v>
      </c>
      <c r="E303" s="82">
        <f t="shared" si="6"/>
        <v>16993.669999999995</v>
      </c>
    </row>
    <row r="304" spans="1:5" ht="15" customHeight="1">
      <c r="A304" s="39" t="s">
        <v>23</v>
      </c>
      <c r="B304" s="71">
        <v>40997</v>
      </c>
      <c r="C304" s="72" t="s">
        <v>172</v>
      </c>
      <c r="D304" s="73">
        <v>200</v>
      </c>
      <c r="E304" s="82">
        <f t="shared" si="6"/>
        <v>17193.669999999995</v>
      </c>
    </row>
    <row r="305" spans="1:5" ht="15" customHeight="1">
      <c r="A305" s="39" t="s">
        <v>23</v>
      </c>
      <c r="B305" s="71">
        <v>40997</v>
      </c>
      <c r="C305" s="72" t="s">
        <v>216</v>
      </c>
      <c r="D305" s="73">
        <v>150</v>
      </c>
      <c r="E305" s="82">
        <f t="shared" si="6"/>
        <v>17343.669999999995</v>
      </c>
    </row>
    <row r="306" spans="1:5" ht="15" customHeight="1">
      <c r="A306" s="39" t="s">
        <v>23</v>
      </c>
      <c r="B306" s="71">
        <v>40997</v>
      </c>
      <c r="C306" s="72" t="s">
        <v>217</v>
      </c>
      <c r="D306" s="73">
        <v>100</v>
      </c>
      <c r="E306" s="82">
        <f t="shared" si="6"/>
        <v>17443.669999999995</v>
      </c>
    </row>
    <row r="307" spans="1:5" ht="15" customHeight="1">
      <c r="A307" s="39" t="s">
        <v>23</v>
      </c>
      <c r="B307" s="71">
        <v>40998</v>
      </c>
      <c r="C307" s="72" t="s">
        <v>133</v>
      </c>
      <c r="D307" s="73">
        <v>-589.08000000000004</v>
      </c>
      <c r="E307" s="82">
        <f t="shared" si="6"/>
        <v>16854.589999999993</v>
      </c>
    </row>
    <row r="308" spans="1:5" ht="15" customHeight="1">
      <c r="A308" s="39" t="s">
        <v>23</v>
      </c>
      <c r="B308" s="71">
        <v>40998</v>
      </c>
      <c r="C308" s="72" t="s">
        <v>134</v>
      </c>
      <c r="D308" s="73">
        <v>-964.93</v>
      </c>
      <c r="E308" s="82">
        <f t="shared" si="6"/>
        <v>15889.659999999993</v>
      </c>
    </row>
    <row r="309" spans="1:5" ht="15" customHeight="1">
      <c r="A309" s="39" t="s">
        <v>23</v>
      </c>
      <c r="B309" s="71">
        <v>40998</v>
      </c>
      <c r="C309" s="72" t="s">
        <v>144</v>
      </c>
      <c r="D309" s="73">
        <v>-80</v>
      </c>
      <c r="E309" s="82">
        <f t="shared" si="6"/>
        <v>15809.659999999993</v>
      </c>
    </row>
    <row r="310" spans="1:5" ht="15" customHeight="1">
      <c r="A310" s="39" t="s">
        <v>23</v>
      </c>
      <c r="B310" s="71">
        <v>40998</v>
      </c>
      <c r="C310" s="72" t="s">
        <v>145</v>
      </c>
      <c r="D310" s="73">
        <v>-200</v>
      </c>
      <c r="E310" s="82">
        <f t="shared" si="6"/>
        <v>15609.659999999993</v>
      </c>
    </row>
    <row r="311" spans="1:5" ht="15" customHeight="1">
      <c r="A311" s="39" t="s">
        <v>23</v>
      </c>
      <c r="B311" s="71">
        <v>40998</v>
      </c>
      <c r="C311" s="72" t="s">
        <v>146</v>
      </c>
      <c r="D311" s="73">
        <v>-80</v>
      </c>
      <c r="E311" s="82">
        <f t="shared" si="6"/>
        <v>15529.659999999993</v>
      </c>
    </row>
    <row r="312" spans="1:5" ht="15" customHeight="1">
      <c r="A312" s="39" t="s">
        <v>23</v>
      </c>
      <c r="B312" s="71">
        <v>40998</v>
      </c>
      <c r="C312" s="72" t="s">
        <v>147</v>
      </c>
      <c r="D312" s="73">
        <v>-100</v>
      </c>
      <c r="E312" s="82">
        <f t="shared" si="6"/>
        <v>15429.659999999993</v>
      </c>
    </row>
    <row r="313" spans="1:5" ht="15" customHeight="1">
      <c r="A313" s="39" t="s">
        <v>23</v>
      </c>
      <c r="B313" s="71">
        <v>40998</v>
      </c>
      <c r="C313" s="72" t="s">
        <v>148</v>
      </c>
      <c r="D313" s="73">
        <v>-80</v>
      </c>
      <c r="E313" s="82">
        <f t="shared" si="6"/>
        <v>15349.659999999993</v>
      </c>
    </row>
    <row r="314" spans="1:5" ht="15" customHeight="1">
      <c r="A314" s="39" t="s">
        <v>23</v>
      </c>
      <c r="B314" s="71">
        <v>40998</v>
      </c>
      <c r="C314" s="72" t="s">
        <v>16</v>
      </c>
      <c r="D314" s="73">
        <v>-80</v>
      </c>
      <c r="E314" s="82">
        <f t="shared" si="6"/>
        <v>15269.659999999993</v>
      </c>
    </row>
    <row r="315" spans="1:5" ht="15" customHeight="1">
      <c r="A315" s="39" t="s">
        <v>23</v>
      </c>
      <c r="B315" s="71">
        <v>40998</v>
      </c>
      <c r="C315" s="72" t="s">
        <v>149</v>
      </c>
      <c r="D315" s="73">
        <v>-160</v>
      </c>
      <c r="E315" s="82">
        <f t="shared" si="6"/>
        <v>15109.659999999993</v>
      </c>
    </row>
    <row r="316" spans="1:5" ht="15" customHeight="1">
      <c r="A316" s="39" t="s">
        <v>23</v>
      </c>
      <c r="B316" s="71">
        <v>40998</v>
      </c>
      <c r="C316" s="72" t="s">
        <v>13</v>
      </c>
      <c r="D316" s="73">
        <v>-1013.42</v>
      </c>
      <c r="E316" s="82">
        <f t="shared" si="6"/>
        <v>14096.239999999993</v>
      </c>
    </row>
    <row r="317" spans="1:5" ht="15" customHeight="1">
      <c r="A317" s="39" t="s">
        <v>23</v>
      </c>
      <c r="B317" s="71">
        <v>40998</v>
      </c>
      <c r="C317" s="72" t="s">
        <v>13</v>
      </c>
      <c r="D317" s="73">
        <v>-3.84</v>
      </c>
      <c r="E317" s="82">
        <f t="shared" si="6"/>
        <v>14092.399999999992</v>
      </c>
    </row>
    <row r="318" spans="1:5" ht="15" customHeight="1" thickBot="1">
      <c r="A318" s="39" t="s">
        <v>23</v>
      </c>
      <c r="B318" s="71">
        <v>40999</v>
      </c>
      <c r="C318" s="72" t="s">
        <v>12</v>
      </c>
      <c r="D318" s="73">
        <v>-10</v>
      </c>
      <c r="E318" s="82">
        <f t="shared" si="6"/>
        <v>14082.399999999992</v>
      </c>
    </row>
    <row r="319" spans="1:5" ht="15" customHeight="1" thickTop="1" thickBot="1">
      <c r="A319" s="60"/>
      <c r="B319" s="61"/>
      <c r="C319" s="42" t="s">
        <v>218</v>
      </c>
      <c r="D319" s="78"/>
      <c r="E319" s="102"/>
    </row>
    <row r="320" spans="1:5" ht="15" customHeight="1" thickTop="1">
      <c r="A320" s="39" t="s">
        <v>23</v>
      </c>
      <c r="B320" s="71">
        <v>41002</v>
      </c>
      <c r="C320" s="72" t="s">
        <v>219</v>
      </c>
      <c r="D320" s="73">
        <v>159</v>
      </c>
      <c r="E320" s="82">
        <f>E318+D320</f>
        <v>14241.399999999992</v>
      </c>
    </row>
    <row r="321" spans="1:5" ht="15" customHeight="1">
      <c r="A321" s="39" t="s">
        <v>23</v>
      </c>
      <c r="B321" s="71">
        <v>41002</v>
      </c>
      <c r="C321" s="72" t="s">
        <v>220</v>
      </c>
      <c r="D321" s="73">
        <v>-0.36</v>
      </c>
      <c r="E321" s="82">
        <f>E320+D321</f>
        <v>14241.039999999992</v>
      </c>
    </row>
    <row r="322" spans="1:5" ht="15" customHeight="1">
      <c r="A322" s="39" t="s">
        <v>23</v>
      </c>
      <c r="B322" s="71">
        <v>41002</v>
      </c>
      <c r="C322" s="72" t="s">
        <v>221</v>
      </c>
      <c r="D322" s="73">
        <v>-3</v>
      </c>
      <c r="E322" s="82">
        <f t="shared" ref="E322:E385" si="7">E321+D322</f>
        <v>14238.039999999992</v>
      </c>
    </row>
    <row r="323" spans="1:5" ht="15" customHeight="1">
      <c r="A323" s="39" t="s">
        <v>23</v>
      </c>
      <c r="B323" s="71">
        <v>41004</v>
      </c>
      <c r="C323" s="72" t="s">
        <v>172</v>
      </c>
      <c r="D323" s="73">
        <v>200</v>
      </c>
      <c r="E323" s="82">
        <f t="shared" si="7"/>
        <v>14438.039999999992</v>
      </c>
    </row>
    <row r="324" spans="1:5" ht="15" customHeight="1">
      <c r="A324" s="39" t="s">
        <v>23</v>
      </c>
      <c r="B324" s="71">
        <v>41004</v>
      </c>
      <c r="C324" s="72" t="s">
        <v>222</v>
      </c>
      <c r="D324" s="73">
        <v>142</v>
      </c>
      <c r="E324" s="82">
        <f t="shared" si="7"/>
        <v>14580.039999999992</v>
      </c>
    </row>
    <row r="325" spans="1:5" ht="15" customHeight="1">
      <c r="A325" s="39" t="s">
        <v>23</v>
      </c>
      <c r="B325" s="71">
        <v>41004</v>
      </c>
      <c r="C325" s="72" t="s">
        <v>217</v>
      </c>
      <c r="D325" s="73">
        <v>50</v>
      </c>
      <c r="E325" s="82">
        <f t="shared" si="7"/>
        <v>14630.039999999992</v>
      </c>
    </row>
    <row r="326" spans="1:5" ht="15" customHeight="1">
      <c r="A326" s="39" t="s">
        <v>23</v>
      </c>
      <c r="B326" s="71">
        <v>41004</v>
      </c>
      <c r="C326" s="72" t="s">
        <v>216</v>
      </c>
      <c r="D326" s="73">
        <v>50</v>
      </c>
      <c r="E326" s="82">
        <f t="shared" si="7"/>
        <v>14680.039999999992</v>
      </c>
    </row>
    <row r="327" spans="1:5" ht="15" customHeight="1">
      <c r="A327" s="39" t="s">
        <v>23</v>
      </c>
      <c r="B327" s="71">
        <v>41009</v>
      </c>
      <c r="C327" s="72" t="s">
        <v>10</v>
      </c>
      <c r="D327" s="73">
        <v>-162.84</v>
      </c>
      <c r="E327" s="82">
        <f t="shared" si="7"/>
        <v>14517.199999999992</v>
      </c>
    </row>
    <row r="328" spans="1:5" ht="15" customHeight="1">
      <c r="A328" s="39" t="s">
        <v>23</v>
      </c>
      <c r="B328" s="71">
        <v>41009</v>
      </c>
      <c r="C328" s="72" t="s">
        <v>223</v>
      </c>
      <c r="D328" s="73">
        <v>-23.01</v>
      </c>
      <c r="E328" s="82">
        <f t="shared" si="7"/>
        <v>14494.189999999991</v>
      </c>
    </row>
    <row r="329" spans="1:5" ht="15" customHeight="1">
      <c r="A329" s="39" t="s">
        <v>23</v>
      </c>
      <c r="B329" s="71">
        <v>41009</v>
      </c>
      <c r="C329" s="72" t="s">
        <v>111</v>
      </c>
      <c r="D329" s="73">
        <v>18</v>
      </c>
      <c r="E329" s="82">
        <f t="shared" si="7"/>
        <v>14512.189999999991</v>
      </c>
    </row>
    <row r="330" spans="1:5" ht="15" customHeight="1">
      <c r="A330" s="39" t="s">
        <v>23</v>
      </c>
      <c r="B330" s="71">
        <v>41009</v>
      </c>
      <c r="C330" s="72" t="s">
        <v>224</v>
      </c>
      <c r="D330" s="73">
        <v>-0.25</v>
      </c>
      <c r="E330" s="82">
        <f t="shared" si="7"/>
        <v>14511.939999999991</v>
      </c>
    </row>
    <row r="331" spans="1:5" ht="15" customHeight="1">
      <c r="A331" s="39" t="s">
        <v>23</v>
      </c>
      <c r="B331" s="71">
        <v>41009</v>
      </c>
      <c r="C331" s="72" t="s">
        <v>131</v>
      </c>
      <c r="D331" s="73">
        <v>-0.05</v>
      </c>
      <c r="E331" s="82">
        <f t="shared" si="7"/>
        <v>14511.889999999992</v>
      </c>
    </row>
    <row r="332" spans="1:5" ht="15" customHeight="1">
      <c r="A332" s="39" t="s">
        <v>23</v>
      </c>
      <c r="B332" s="71">
        <v>41010</v>
      </c>
      <c r="C332" s="72" t="s">
        <v>111</v>
      </c>
      <c r="D332" s="73">
        <v>4482</v>
      </c>
      <c r="E332" s="82">
        <f t="shared" si="7"/>
        <v>18993.889999999992</v>
      </c>
    </row>
    <row r="333" spans="1:5" ht="15" customHeight="1">
      <c r="A333" s="39" t="s">
        <v>23</v>
      </c>
      <c r="B333" s="71">
        <v>41010</v>
      </c>
      <c r="C333" s="72" t="s">
        <v>224</v>
      </c>
      <c r="D333" s="73">
        <v>-26.5</v>
      </c>
      <c r="E333" s="82">
        <f t="shared" si="7"/>
        <v>18967.389999999992</v>
      </c>
    </row>
    <row r="334" spans="1:5" ht="15" customHeight="1">
      <c r="A334" s="39" t="s">
        <v>23</v>
      </c>
      <c r="B334" s="71">
        <v>41010</v>
      </c>
      <c r="C334" s="72" t="s">
        <v>131</v>
      </c>
      <c r="D334" s="73">
        <v>-4.7699999999999996</v>
      </c>
      <c r="E334" s="82">
        <f t="shared" si="7"/>
        <v>18962.619999999992</v>
      </c>
    </row>
    <row r="335" spans="1:5" ht="15" customHeight="1">
      <c r="A335" s="39" t="s">
        <v>23</v>
      </c>
      <c r="B335" s="71">
        <v>41012</v>
      </c>
      <c r="C335" s="72" t="s">
        <v>4</v>
      </c>
      <c r="D335" s="73">
        <v>-45</v>
      </c>
      <c r="E335" s="82">
        <f t="shared" si="7"/>
        <v>18917.619999999992</v>
      </c>
    </row>
    <row r="336" spans="1:5" ht="15" customHeight="1">
      <c r="A336" s="39" t="s">
        <v>23</v>
      </c>
      <c r="B336" s="71">
        <v>41012</v>
      </c>
      <c r="C336" s="72" t="s">
        <v>3</v>
      </c>
      <c r="D336" s="73">
        <v>-6</v>
      </c>
      <c r="E336" s="82">
        <f t="shared" si="7"/>
        <v>18911.619999999992</v>
      </c>
    </row>
    <row r="337" spans="1:5" ht="15" customHeight="1">
      <c r="A337" s="39" t="s">
        <v>23</v>
      </c>
      <c r="B337" s="71">
        <v>41012</v>
      </c>
      <c r="C337" s="72" t="s">
        <v>2</v>
      </c>
      <c r="D337" s="73">
        <v>-1.21</v>
      </c>
      <c r="E337" s="82">
        <f t="shared" si="7"/>
        <v>18910.409999999993</v>
      </c>
    </row>
    <row r="338" spans="1:5" ht="15" customHeight="1">
      <c r="A338" s="39" t="s">
        <v>23</v>
      </c>
      <c r="B338" s="71">
        <v>41012</v>
      </c>
      <c r="C338" s="72" t="s">
        <v>1</v>
      </c>
      <c r="D338" s="73">
        <v>-0.72</v>
      </c>
      <c r="E338" s="82">
        <f t="shared" si="7"/>
        <v>18909.689999999991</v>
      </c>
    </row>
    <row r="339" spans="1:5" ht="15" customHeight="1">
      <c r="A339" s="39" t="s">
        <v>23</v>
      </c>
      <c r="B339" s="71">
        <v>41015</v>
      </c>
      <c r="C339" s="72" t="s">
        <v>132</v>
      </c>
      <c r="D339" s="73">
        <v>-389.4</v>
      </c>
      <c r="E339" s="82">
        <f t="shared" si="7"/>
        <v>18520.28999999999</v>
      </c>
    </row>
    <row r="340" spans="1:5" ht="15" customHeight="1">
      <c r="A340" s="39" t="s">
        <v>23</v>
      </c>
      <c r="B340" s="71">
        <v>41016</v>
      </c>
      <c r="C340" s="72" t="s">
        <v>4</v>
      </c>
      <c r="D340" s="73">
        <v>-18</v>
      </c>
      <c r="E340" s="82">
        <f t="shared" si="7"/>
        <v>18502.28999999999</v>
      </c>
    </row>
    <row r="341" spans="1:5" ht="15" customHeight="1">
      <c r="A341" s="39" t="s">
        <v>23</v>
      </c>
      <c r="B341" s="71">
        <v>41016</v>
      </c>
      <c r="C341" s="72" t="s">
        <v>3</v>
      </c>
      <c r="D341" s="73">
        <v>-3</v>
      </c>
      <c r="E341" s="82">
        <f t="shared" si="7"/>
        <v>18499.28999999999</v>
      </c>
    </row>
    <row r="342" spans="1:5" ht="15" customHeight="1">
      <c r="A342" s="39" t="s">
        <v>23</v>
      </c>
      <c r="B342" s="71">
        <v>41016</v>
      </c>
      <c r="C342" s="72" t="s">
        <v>2</v>
      </c>
      <c r="D342" s="73">
        <v>-0.6</v>
      </c>
      <c r="E342" s="82">
        <f t="shared" si="7"/>
        <v>18498.689999999991</v>
      </c>
    </row>
    <row r="343" spans="1:5" ht="15" customHeight="1">
      <c r="A343" s="39" t="s">
        <v>23</v>
      </c>
      <c r="B343" s="71">
        <v>41016</v>
      </c>
      <c r="C343" s="72" t="s">
        <v>1</v>
      </c>
      <c r="D343" s="73">
        <v>-0.36</v>
      </c>
      <c r="E343" s="82">
        <f t="shared" si="7"/>
        <v>18498.329999999991</v>
      </c>
    </row>
    <row r="344" spans="1:5" ht="15" customHeight="1">
      <c r="A344" s="39" t="s">
        <v>23</v>
      </c>
      <c r="B344" s="71">
        <v>41016</v>
      </c>
      <c r="C344" s="72" t="s">
        <v>9</v>
      </c>
      <c r="D344" s="73">
        <v>29</v>
      </c>
      <c r="E344" s="82">
        <f t="shared" si="7"/>
        <v>18527.329999999991</v>
      </c>
    </row>
    <row r="345" spans="1:5" ht="15" customHeight="1">
      <c r="A345" s="39" t="s">
        <v>23</v>
      </c>
      <c r="B345" s="71">
        <v>41016</v>
      </c>
      <c r="C345" s="72" t="s">
        <v>161</v>
      </c>
      <c r="D345" s="73">
        <v>-0.25</v>
      </c>
      <c r="E345" s="82">
        <f t="shared" si="7"/>
        <v>18527.079999999991</v>
      </c>
    </row>
    <row r="346" spans="1:5" ht="15" customHeight="1">
      <c r="A346" s="39" t="s">
        <v>23</v>
      </c>
      <c r="B346" s="71">
        <v>41016</v>
      </c>
      <c r="C346" s="72" t="s">
        <v>8</v>
      </c>
      <c r="D346" s="73">
        <v>-0.05</v>
      </c>
      <c r="E346" s="82">
        <f t="shared" si="7"/>
        <v>18527.029999999992</v>
      </c>
    </row>
    <row r="347" spans="1:5" ht="15" customHeight="1">
      <c r="A347" s="39" t="s">
        <v>23</v>
      </c>
      <c r="B347" s="71">
        <v>41017</v>
      </c>
      <c r="C347" s="72" t="s">
        <v>4</v>
      </c>
      <c r="D347" s="73">
        <v>-124</v>
      </c>
      <c r="E347" s="82">
        <f t="shared" si="7"/>
        <v>18403.029999999992</v>
      </c>
    </row>
    <row r="348" spans="1:5" ht="15" customHeight="1">
      <c r="A348" s="39" t="s">
        <v>23</v>
      </c>
      <c r="B348" s="71">
        <v>41017</v>
      </c>
      <c r="C348" s="72" t="s">
        <v>3</v>
      </c>
      <c r="D348" s="73">
        <v>-9</v>
      </c>
      <c r="E348" s="82">
        <f t="shared" si="7"/>
        <v>18394.029999999992</v>
      </c>
    </row>
    <row r="349" spans="1:5" ht="15" customHeight="1">
      <c r="A349" s="39" t="s">
        <v>23</v>
      </c>
      <c r="B349" s="71">
        <v>41017</v>
      </c>
      <c r="C349" s="72" t="s">
        <v>2</v>
      </c>
      <c r="D349" s="73">
        <v>-1.81</v>
      </c>
      <c r="E349" s="82">
        <f t="shared" si="7"/>
        <v>18392.21999999999</v>
      </c>
    </row>
    <row r="350" spans="1:5" ht="15" customHeight="1">
      <c r="A350" s="39" t="s">
        <v>23</v>
      </c>
      <c r="B350" s="71">
        <v>41017</v>
      </c>
      <c r="C350" s="72" t="s">
        <v>1</v>
      </c>
      <c r="D350" s="73">
        <v>-1.08</v>
      </c>
      <c r="E350" s="82">
        <f t="shared" si="7"/>
        <v>18391.139999999989</v>
      </c>
    </row>
    <row r="351" spans="1:5" ht="15" customHeight="1">
      <c r="A351" s="39" t="s">
        <v>23</v>
      </c>
      <c r="B351" s="71">
        <v>41018</v>
      </c>
      <c r="C351" s="72" t="s">
        <v>4</v>
      </c>
      <c r="D351" s="73">
        <v>-54</v>
      </c>
      <c r="E351" s="82">
        <f t="shared" si="7"/>
        <v>18337.139999999989</v>
      </c>
    </row>
    <row r="352" spans="1:5" ht="15" customHeight="1">
      <c r="A352" s="39" t="s">
        <v>23</v>
      </c>
      <c r="B352" s="71">
        <v>41018</v>
      </c>
      <c r="C352" s="72" t="s">
        <v>3</v>
      </c>
      <c r="D352" s="73">
        <v>-3</v>
      </c>
      <c r="E352" s="82">
        <f t="shared" si="7"/>
        <v>18334.139999999989</v>
      </c>
    </row>
    <row r="353" spans="1:5" ht="15" customHeight="1">
      <c r="A353" s="39" t="s">
        <v>23</v>
      </c>
      <c r="B353" s="71">
        <v>41018</v>
      </c>
      <c r="C353" s="72" t="s">
        <v>2</v>
      </c>
      <c r="D353" s="73">
        <v>-0.6</v>
      </c>
      <c r="E353" s="82">
        <f t="shared" si="7"/>
        <v>18333.53999999999</v>
      </c>
    </row>
    <row r="354" spans="1:5" ht="15" customHeight="1">
      <c r="A354" s="39" t="s">
        <v>23</v>
      </c>
      <c r="B354" s="71">
        <v>41018</v>
      </c>
      <c r="C354" s="72" t="s">
        <v>1</v>
      </c>
      <c r="D354" s="73">
        <v>-0.36</v>
      </c>
      <c r="E354" s="82">
        <f t="shared" si="7"/>
        <v>18333.179999999989</v>
      </c>
    </row>
    <row r="355" spans="1:5" ht="15" customHeight="1">
      <c r="A355" s="39" t="s">
        <v>23</v>
      </c>
      <c r="B355" s="71">
        <v>41019</v>
      </c>
      <c r="C355" s="72" t="s">
        <v>14</v>
      </c>
      <c r="D355" s="73">
        <v>-291.81</v>
      </c>
      <c r="E355" s="82">
        <f t="shared" si="7"/>
        <v>18041.369999999988</v>
      </c>
    </row>
    <row r="356" spans="1:5" ht="15" customHeight="1">
      <c r="A356" s="39" t="s">
        <v>23</v>
      </c>
      <c r="B356" s="71">
        <v>41019</v>
      </c>
      <c r="C356" s="72" t="s">
        <v>6</v>
      </c>
      <c r="D356" s="73">
        <v>-200</v>
      </c>
      <c r="E356" s="82">
        <f t="shared" si="7"/>
        <v>17841.369999999988</v>
      </c>
    </row>
    <row r="357" spans="1:5" ht="15" customHeight="1">
      <c r="A357" s="39" t="s">
        <v>23</v>
      </c>
      <c r="B357" s="71">
        <v>41022</v>
      </c>
      <c r="C357" s="72" t="s">
        <v>225</v>
      </c>
      <c r="D357" s="73">
        <v>-199.8</v>
      </c>
      <c r="E357" s="82">
        <f t="shared" si="7"/>
        <v>17641.569999999989</v>
      </c>
    </row>
    <row r="358" spans="1:5" ht="15" customHeight="1">
      <c r="A358" s="39" t="s">
        <v>23</v>
      </c>
      <c r="B358" s="71">
        <v>41022</v>
      </c>
      <c r="C358" s="72" t="s">
        <v>137</v>
      </c>
      <c r="D358" s="73">
        <v>-1</v>
      </c>
      <c r="E358" s="82">
        <f t="shared" si="7"/>
        <v>17640.569999999989</v>
      </c>
    </row>
    <row r="359" spans="1:5" ht="15" customHeight="1">
      <c r="A359" s="39" t="s">
        <v>23</v>
      </c>
      <c r="B359" s="71">
        <v>41022</v>
      </c>
      <c r="C359" s="72" t="s">
        <v>19</v>
      </c>
      <c r="D359" s="73">
        <v>-10.45</v>
      </c>
      <c r="E359" s="82">
        <f t="shared" si="7"/>
        <v>17630.119999999988</v>
      </c>
    </row>
    <row r="360" spans="1:5" ht="15" customHeight="1">
      <c r="A360" s="39" t="s">
        <v>23</v>
      </c>
      <c r="B360" s="71">
        <v>41024</v>
      </c>
      <c r="C360" s="72" t="s">
        <v>226</v>
      </c>
      <c r="D360" s="73">
        <v>28.96</v>
      </c>
      <c r="E360" s="82">
        <f t="shared" si="7"/>
        <v>17659.079999999987</v>
      </c>
    </row>
    <row r="361" spans="1:5" ht="15" customHeight="1">
      <c r="A361" s="39" t="s">
        <v>23</v>
      </c>
      <c r="B361" s="71">
        <v>41024</v>
      </c>
      <c r="C361" s="72" t="s">
        <v>227</v>
      </c>
      <c r="D361" s="73">
        <v>21.96</v>
      </c>
      <c r="E361" s="82">
        <f t="shared" si="7"/>
        <v>17681.039999999986</v>
      </c>
    </row>
    <row r="362" spans="1:5" ht="15" customHeight="1">
      <c r="A362" s="39" t="s">
        <v>23</v>
      </c>
      <c r="B362" s="71">
        <v>41025</v>
      </c>
      <c r="C362" s="72" t="s">
        <v>228</v>
      </c>
      <c r="D362" s="73">
        <v>21.96</v>
      </c>
      <c r="E362" s="82">
        <f t="shared" si="7"/>
        <v>17702.999999999985</v>
      </c>
    </row>
    <row r="363" spans="1:5" ht="15" customHeight="1">
      <c r="A363" s="39" t="s">
        <v>23</v>
      </c>
      <c r="B363" s="71">
        <v>41025</v>
      </c>
      <c r="C363" s="72" t="s">
        <v>229</v>
      </c>
      <c r="D363" s="73">
        <v>57.96</v>
      </c>
      <c r="E363" s="82">
        <f t="shared" si="7"/>
        <v>17760.959999999985</v>
      </c>
    </row>
    <row r="364" spans="1:5" ht="15" customHeight="1">
      <c r="A364" s="39" t="s">
        <v>23</v>
      </c>
      <c r="B364" s="71">
        <v>41026</v>
      </c>
      <c r="C364" s="72" t="s">
        <v>114</v>
      </c>
      <c r="D364" s="73">
        <v>-1053</v>
      </c>
      <c r="E364" s="82">
        <f t="shared" si="7"/>
        <v>16707.959999999985</v>
      </c>
    </row>
    <row r="365" spans="1:5" ht="15" customHeight="1">
      <c r="A365" s="39" t="s">
        <v>23</v>
      </c>
      <c r="B365" s="71">
        <v>41026</v>
      </c>
      <c r="C365" s="72" t="s">
        <v>137</v>
      </c>
      <c r="D365" s="73">
        <v>-1.5</v>
      </c>
      <c r="E365" s="82">
        <f t="shared" si="7"/>
        <v>16706.459999999985</v>
      </c>
    </row>
    <row r="366" spans="1:5" ht="15" customHeight="1">
      <c r="A366" s="39" t="s">
        <v>23</v>
      </c>
      <c r="B366" s="71">
        <v>41029</v>
      </c>
      <c r="C366" s="72" t="s">
        <v>133</v>
      </c>
      <c r="D366" s="73">
        <v>-589.08000000000004</v>
      </c>
      <c r="E366" s="82">
        <f t="shared" si="7"/>
        <v>16117.379999999985</v>
      </c>
    </row>
    <row r="367" spans="1:5" ht="15" customHeight="1">
      <c r="A367" s="39" t="s">
        <v>23</v>
      </c>
      <c r="B367" s="71">
        <v>41029</v>
      </c>
      <c r="C367" s="72" t="s">
        <v>134</v>
      </c>
      <c r="D367" s="73">
        <v>-964.93</v>
      </c>
      <c r="E367" s="82">
        <f t="shared" si="7"/>
        <v>15152.449999999984</v>
      </c>
    </row>
    <row r="368" spans="1:5" ht="15" customHeight="1">
      <c r="A368" s="39" t="s">
        <v>23</v>
      </c>
      <c r="B368" s="71">
        <v>41029</v>
      </c>
      <c r="C368" s="72" t="s">
        <v>144</v>
      </c>
      <c r="D368" s="73">
        <v>-80</v>
      </c>
      <c r="E368" s="82">
        <f t="shared" si="7"/>
        <v>15072.449999999984</v>
      </c>
    </row>
    <row r="369" spans="1:5" ht="15" customHeight="1">
      <c r="A369" s="39" t="s">
        <v>23</v>
      </c>
      <c r="B369" s="71">
        <v>41029</v>
      </c>
      <c r="C369" s="72" t="s">
        <v>145</v>
      </c>
      <c r="D369" s="73">
        <v>-200</v>
      </c>
      <c r="E369" s="82">
        <f t="shared" si="7"/>
        <v>14872.449999999984</v>
      </c>
    </row>
    <row r="370" spans="1:5" ht="15" customHeight="1">
      <c r="A370" s="39" t="s">
        <v>23</v>
      </c>
      <c r="B370" s="71">
        <v>41029</v>
      </c>
      <c r="C370" s="72" t="s">
        <v>146</v>
      </c>
      <c r="D370" s="73">
        <v>-80</v>
      </c>
      <c r="E370" s="82">
        <f t="shared" si="7"/>
        <v>14792.449999999984</v>
      </c>
    </row>
    <row r="371" spans="1:5" ht="15" customHeight="1">
      <c r="A371" s="39" t="s">
        <v>23</v>
      </c>
      <c r="B371" s="71">
        <v>41029</v>
      </c>
      <c r="C371" s="72" t="s">
        <v>147</v>
      </c>
      <c r="D371" s="73">
        <v>-100</v>
      </c>
      <c r="E371" s="82">
        <f t="shared" si="7"/>
        <v>14692.449999999984</v>
      </c>
    </row>
    <row r="372" spans="1:5" ht="15" customHeight="1">
      <c r="A372" s="39" t="s">
        <v>23</v>
      </c>
      <c r="B372" s="71">
        <v>41029</v>
      </c>
      <c r="C372" s="72" t="s">
        <v>148</v>
      </c>
      <c r="D372" s="73">
        <v>-80</v>
      </c>
      <c r="E372" s="82">
        <f t="shared" si="7"/>
        <v>14612.449999999984</v>
      </c>
    </row>
    <row r="373" spans="1:5" ht="15" customHeight="1">
      <c r="A373" s="39" t="s">
        <v>23</v>
      </c>
      <c r="B373" s="71">
        <v>41029</v>
      </c>
      <c r="C373" s="72" t="s">
        <v>16</v>
      </c>
      <c r="D373" s="73">
        <v>-80</v>
      </c>
      <c r="E373" s="82">
        <f t="shared" si="7"/>
        <v>14532.449999999984</v>
      </c>
    </row>
    <row r="374" spans="1:5" ht="15" customHeight="1">
      <c r="A374" s="39" t="s">
        <v>23</v>
      </c>
      <c r="B374" s="71">
        <v>41029</v>
      </c>
      <c r="C374" s="72" t="s">
        <v>149</v>
      </c>
      <c r="D374" s="73">
        <v>-160</v>
      </c>
      <c r="E374" s="82">
        <f t="shared" si="7"/>
        <v>14372.449999999984</v>
      </c>
    </row>
    <row r="375" spans="1:5" ht="15" customHeight="1">
      <c r="A375" s="39" t="s">
        <v>23</v>
      </c>
      <c r="B375" s="71">
        <v>41029</v>
      </c>
      <c r="C375" s="72" t="s">
        <v>132</v>
      </c>
      <c r="D375" s="73">
        <v>-153.4</v>
      </c>
      <c r="E375" s="82">
        <f t="shared" si="7"/>
        <v>14219.049999999985</v>
      </c>
    </row>
    <row r="376" spans="1:5" ht="15" customHeight="1">
      <c r="A376" s="39" t="s">
        <v>23</v>
      </c>
      <c r="B376" s="71">
        <v>41029</v>
      </c>
      <c r="C376" s="72" t="s">
        <v>13</v>
      </c>
      <c r="D376" s="73">
        <v>-924.23</v>
      </c>
      <c r="E376" s="82">
        <f t="shared" si="7"/>
        <v>13294.819999999985</v>
      </c>
    </row>
    <row r="377" spans="1:5" ht="15" customHeight="1">
      <c r="A377" s="39" t="s">
        <v>23</v>
      </c>
      <c r="B377" s="71">
        <v>41029</v>
      </c>
      <c r="C377" s="72" t="s">
        <v>230</v>
      </c>
      <c r="D377" s="73">
        <v>-178.75</v>
      </c>
      <c r="E377" s="82">
        <f t="shared" si="7"/>
        <v>13116.069999999985</v>
      </c>
    </row>
    <row r="378" spans="1:5" ht="15" customHeight="1">
      <c r="A378" s="39" t="s">
        <v>23</v>
      </c>
      <c r="B378" s="71">
        <v>41029</v>
      </c>
      <c r="C378" s="72" t="s">
        <v>137</v>
      </c>
      <c r="D378" s="73">
        <v>-1</v>
      </c>
      <c r="E378" s="82">
        <f t="shared" si="7"/>
        <v>13115.069999999985</v>
      </c>
    </row>
    <row r="379" spans="1:5" ht="15" customHeight="1">
      <c r="A379" s="39" t="s">
        <v>23</v>
      </c>
      <c r="B379" s="71">
        <v>41029</v>
      </c>
      <c r="C379" s="72" t="s">
        <v>126</v>
      </c>
      <c r="D379" s="73">
        <v>-59.98</v>
      </c>
      <c r="E379" s="82">
        <f t="shared" si="7"/>
        <v>13055.089999999986</v>
      </c>
    </row>
    <row r="380" spans="1:5" ht="15" customHeight="1">
      <c r="A380" s="39" t="s">
        <v>23</v>
      </c>
      <c r="B380" s="71">
        <v>41029</v>
      </c>
      <c r="C380" s="72" t="s">
        <v>137</v>
      </c>
      <c r="D380" s="73">
        <v>-4.8600000000000003</v>
      </c>
      <c r="E380" s="82">
        <f t="shared" si="7"/>
        <v>13050.229999999985</v>
      </c>
    </row>
    <row r="381" spans="1:5" ht="15" customHeight="1">
      <c r="A381" s="39" t="s">
        <v>23</v>
      </c>
      <c r="B381" s="71">
        <v>41029</v>
      </c>
      <c r="C381" s="72" t="s">
        <v>231</v>
      </c>
      <c r="D381" s="73">
        <v>731.6</v>
      </c>
      <c r="E381" s="82">
        <f t="shared" si="7"/>
        <v>13781.829999999985</v>
      </c>
    </row>
    <row r="382" spans="1:5" ht="15" customHeight="1">
      <c r="A382" s="39" t="s">
        <v>23</v>
      </c>
      <c r="B382" s="71">
        <v>41029</v>
      </c>
      <c r="C382" s="72" t="s">
        <v>122</v>
      </c>
      <c r="D382" s="73">
        <v>200</v>
      </c>
      <c r="E382" s="82">
        <f t="shared" si="7"/>
        <v>13981.829999999985</v>
      </c>
    </row>
    <row r="383" spans="1:5" ht="15" customHeight="1">
      <c r="A383" s="39" t="s">
        <v>23</v>
      </c>
      <c r="B383" s="71">
        <v>41029</v>
      </c>
      <c r="C383" s="72" t="s">
        <v>232</v>
      </c>
      <c r="D383" s="73">
        <v>100</v>
      </c>
      <c r="E383" s="82">
        <f t="shared" si="7"/>
        <v>14081.829999999985</v>
      </c>
    </row>
    <row r="384" spans="1:5" ht="15" customHeight="1">
      <c r="A384" s="39" t="s">
        <v>23</v>
      </c>
      <c r="B384" s="71">
        <v>41029</v>
      </c>
      <c r="C384" s="72" t="s">
        <v>233</v>
      </c>
      <c r="D384" s="73">
        <v>80</v>
      </c>
      <c r="E384" s="82">
        <f t="shared" si="7"/>
        <v>14161.829999999985</v>
      </c>
    </row>
    <row r="385" spans="1:5" ht="15" customHeight="1" thickBot="1">
      <c r="A385" s="39" t="s">
        <v>23</v>
      </c>
      <c r="B385" s="71">
        <v>41029</v>
      </c>
      <c r="C385" s="72" t="s">
        <v>234</v>
      </c>
      <c r="D385" s="73">
        <v>140</v>
      </c>
      <c r="E385" s="82">
        <f t="shared" si="7"/>
        <v>14301.829999999985</v>
      </c>
    </row>
    <row r="386" spans="1:5" ht="15" customHeight="1" thickTop="1" thickBot="1">
      <c r="A386" s="60"/>
      <c r="B386" s="61"/>
      <c r="C386" s="42" t="s">
        <v>235</v>
      </c>
      <c r="D386" s="78"/>
      <c r="E386" s="102"/>
    </row>
    <row r="387" spans="1:5" ht="15" customHeight="1" thickTop="1">
      <c r="A387" s="39" t="s">
        <v>23</v>
      </c>
      <c r="B387" s="71">
        <v>41031</v>
      </c>
      <c r="C387" s="72" t="s">
        <v>236</v>
      </c>
      <c r="D387" s="73">
        <v>39.96</v>
      </c>
      <c r="E387" s="82">
        <f>E385+D387</f>
        <v>14341.789999999985</v>
      </c>
    </row>
    <row r="388" spans="1:5" ht="15" customHeight="1">
      <c r="A388" s="39" t="s">
        <v>23</v>
      </c>
      <c r="B388" s="71">
        <v>41032</v>
      </c>
      <c r="C388" s="72" t="s">
        <v>4</v>
      </c>
      <c r="D388" s="73">
        <v>-36</v>
      </c>
      <c r="E388" s="82">
        <f>E387+D388</f>
        <v>14305.789999999985</v>
      </c>
    </row>
    <row r="389" spans="1:5" ht="15" customHeight="1">
      <c r="A389" s="39" t="s">
        <v>23</v>
      </c>
      <c r="B389" s="71">
        <v>41032</v>
      </c>
      <c r="C389" s="72" t="s">
        <v>3</v>
      </c>
      <c r="D389" s="73">
        <v>-3</v>
      </c>
      <c r="E389" s="82">
        <f t="shared" ref="E389:E431" si="8">E388+D389</f>
        <v>14302.789999999985</v>
      </c>
    </row>
    <row r="390" spans="1:5" ht="15" customHeight="1">
      <c r="A390" s="39" t="s">
        <v>23</v>
      </c>
      <c r="B390" s="71">
        <v>41032</v>
      </c>
      <c r="C390" s="72" t="s">
        <v>2</v>
      </c>
      <c r="D390" s="73">
        <v>-0.6</v>
      </c>
      <c r="E390" s="82">
        <f t="shared" si="8"/>
        <v>14302.189999999984</v>
      </c>
    </row>
    <row r="391" spans="1:5" ht="15" customHeight="1">
      <c r="A391" s="39" t="s">
        <v>23</v>
      </c>
      <c r="B391" s="71">
        <v>41032</v>
      </c>
      <c r="C391" s="72" t="s">
        <v>1</v>
      </c>
      <c r="D391" s="73">
        <v>-0.36</v>
      </c>
      <c r="E391" s="82">
        <f t="shared" si="8"/>
        <v>14301.829999999984</v>
      </c>
    </row>
    <row r="392" spans="1:5" ht="15" customHeight="1">
      <c r="A392" s="39" t="s">
        <v>23</v>
      </c>
      <c r="B392" s="71">
        <v>41033</v>
      </c>
      <c r="C392" s="72" t="s">
        <v>6</v>
      </c>
      <c r="D392" s="73">
        <v>-129</v>
      </c>
      <c r="E392" s="82">
        <f t="shared" si="8"/>
        <v>14172.829999999984</v>
      </c>
    </row>
    <row r="393" spans="1:5" ht="15" customHeight="1">
      <c r="A393" s="39" t="s">
        <v>23</v>
      </c>
      <c r="B393" s="71">
        <v>41037</v>
      </c>
      <c r="C393" s="72" t="s">
        <v>111</v>
      </c>
      <c r="D393" s="73">
        <v>3112</v>
      </c>
      <c r="E393" s="82">
        <f t="shared" si="8"/>
        <v>17284.829999999984</v>
      </c>
    </row>
    <row r="394" spans="1:5" ht="15" customHeight="1">
      <c r="A394" s="39" t="s">
        <v>23</v>
      </c>
      <c r="B394" s="71">
        <v>41037</v>
      </c>
      <c r="C394" s="72" t="s">
        <v>17</v>
      </c>
      <c r="D394" s="73">
        <v>-22.75</v>
      </c>
      <c r="E394" s="82">
        <f t="shared" si="8"/>
        <v>17262.079999999984</v>
      </c>
    </row>
    <row r="395" spans="1:5" ht="15" customHeight="1">
      <c r="A395" s="39" t="s">
        <v>23</v>
      </c>
      <c r="B395" s="71">
        <v>41037</v>
      </c>
      <c r="C395" s="72" t="s">
        <v>21</v>
      </c>
      <c r="D395" s="73">
        <v>-4.0999999999999996</v>
      </c>
      <c r="E395" s="82">
        <f t="shared" si="8"/>
        <v>17257.979999999985</v>
      </c>
    </row>
    <row r="396" spans="1:5" ht="15" customHeight="1">
      <c r="A396" s="39" t="s">
        <v>23</v>
      </c>
      <c r="B396" s="71">
        <v>41037</v>
      </c>
      <c r="C396" s="72" t="s">
        <v>237</v>
      </c>
      <c r="D396" s="73">
        <v>73.959999999999994</v>
      </c>
      <c r="E396" s="82">
        <f t="shared" si="8"/>
        <v>17331.939999999984</v>
      </c>
    </row>
    <row r="397" spans="1:5" ht="15" customHeight="1">
      <c r="A397" s="39" t="s">
        <v>23</v>
      </c>
      <c r="B397" s="71">
        <v>41037</v>
      </c>
      <c r="C397" s="72" t="s">
        <v>238</v>
      </c>
      <c r="D397" s="73">
        <v>60</v>
      </c>
      <c r="E397" s="82">
        <f t="shared" si="8"/>
        <v>17391.939999999984</v>
      </c>
    </row>
    <row r="398" spans="1:5" ht="15" customHeight="1">
      <c r="A398" s="39" t="s">
        <v>23</v>
      </c>
      <c r="B398" s="71">
        <v>41038</v>
      </c>
      <c r="C398" s="72" t="s">
        <v>239</v>
      </c>
      <c r="D398" s="73">
        <v>43.96</v>
      </c>
      <c r="E398" s="82">
        <f t="shared" si="8"/>
        <v>17435.899999999983</v>
      </c>
    </row>
    <row r="399" spans="1:5" ht="15" customHeight="1">
      <c r="A399" s="39" t="s">
        <v>23</v>
      </c>
      <c r="B399" s="71">
        <v>41039</v>
      </c>
      <c r="C399" s="72" t="s">
        <v>4</v>
      </c>
      <c r="D399" s="73">
        <v>-18</v>
      </c>
      <c r="E399" s="82">
        <f t="shared" si="8"/>
        <v>17417.899999999983</v>
      </c>
    </row>
    <row r="400" spans="1:5" ht="15" customHeight="1">
      <c r="A400" s="39" t="s">
        <v>23</v>
      </c>
      <c r="B400" s="71">
        <v>41039</v>
      </c>
      <c r="C400" s="72" t="s">
        <v>3</v>
      </c>
      <c r="D400" s="73">
        <v>-3</v>
      </c>
      <c r="E400" s="82">
        <f t="shared" si="8"/>
        <v>17414.899999999983</v>
      </c>
    </row>
    <row r="401" spans="1:5" ht="15" customHeight="1">
      <c r="A401" s="39" t="s">
        <v>23</v>
      </c>
      <c r="B401" s="71">
        <v>41039</v>
      </c>
      <c r="C401" s="72" t="s">
        <v>2</v>
      </c>
      <c r="D401" s="73">
        <v>-0.6</v>
      </c>
      <c r="E401" s="82">
        <f t="shared" si="8"/>
        <v>17414.299999999985</v>
      </c>
    </row>
    <row r="402" spans="1:5" ht="15" customHeight="1">
      <c r="A402" s="39" t="s">
        <v>23</v>
      </c>
      <c r="B402" s="71">
        <v>41039</v>
      </c>
      <c r="C402" s="72" t="s">
        <v>1</v>
      </c>
      <c r="D402" s="73">
        <v>-0.36</v>
      </c>
      <c r="E402" s="82">
        <f t="shared" si="8"/>
        <v>17413.939999999984</v>
      </c>
    </row>
    <row r="403" spans="1:5" ht="15" customHeight="1">
      <c r="A403" s="39" t="s">
        <v>23</v>
      </c>
      <c r="B403" s="71">
        <v>41039</v>
      </c>
      <c r="C403" s="72" t="s">
        <v>10</v>
      </c>
      <c r="D403" s="73">
        <v>-162.84</v>
      </c>
      <c r="E403" s="82">
        <f t="shared" si="8"/>
        <v>17251.099999999984</v>
      </c>
    </row>
    <row r="404" spans="1:5" ht="15" customHeight="1">
      <c r="A404" s="39" t="s">
        <v>23</v>
      </c>
      <c r="B404" s="71">
        <v>41040</v>
      </c>
      <c r="C404" s="72" t="s">
        <v>4</v>
      </c>
      <c r="D404" s="73">
        <v>-18</v>
      </c>
      <c r="E404" s="82">
        <f t="shared" si="8"/>
        <v>17233.099999999984</v>
      </c>
    </row>
    <row r="405" spans="1:5" ht="15" customHeight="1">
      <c r="A405" s="39" t="s">
        <v>23</v>
      </c>
      <c r="B405" s="71">
        <v>41040</v>
      </c>
      <c r="C405" s="72" t="s">
        <v>3</v>
      </c>
      <c r="D405" s="73">
        <v>-3</v>
      </c>
      <c r="E405" s="82">
        <f t="shared" si="8"/>
        <v>17230.099999999984</v>
      </c>
    </row>
    <row r="406" spans="1:5" ht="15" customHeight="1">
      <c r="A406" s="39" t="s">
        <v>23</v>
      </c>
      <c r="B406" s="71">
        <v>41040</v>
      </c>
      <c r="C406" s="72" t="s">
        <v>2</v>
      </c>
      <c r="D406" s="73">
        <v>-0.6</v>
      </c>
      <c r="E406" s="82">
        <f t="shared" si="8"/>
        <v>17229.499999999985</v>
      </c>
    </row>
    <row r="407" spans="1:5" ht="15" customHeight="1">
      <c r="A407" s="39" t="s">
        <v>23</v>
      </c>
      <c r="B407" s="71">
        <v>41040</v>
      </c>
      <c r="C407" s="72" t="s">
        <v>1</v>
      </c>
      <c r="D407" s="73">
        <v>-0.36</v>
      </c>
      <c r="E407" s="82">
        <f t="shared" si="8"/>
        <v>17229.139999999985</v>
      </c>
    </row>
    <row r="408" spans="1:5" ht="15" customHeight="1">
      <c r="A408" s="39" t="s">
        <v>23</v>
      </c>
      <c r="B408" s="71">
        <v>41044</v>
      </c>
      <c r="C408" s="72" t="s">
        <v>4</v>
      </c>
      <c r="D408" s="73">
        <v>-108</v>
      </c>
      <c r="E408" s="82">
        <f t="shared" si="8"/>
        <v>17121.139999999985</v>
      </c>
    </row>
    <row r="409" spans="1:5" ht="15" customHeight="1">
      <c r="A409" s="39" t="s">
        <v>23</v>
      </c>
      <c r="B409" s="71">
        <v>41044</v>
      </c>
      <c r="C409" s="72" t="s">
        <v>3</v>
      </c>
      <c r="D409" s="73">
        <v>-9</v>
      </c>
      <c r="E409" s="82">
        <f t="shared" si="8"/>
        <v>17112.139999999985</v>
      </c>
    </row>
    <row r="410" spans="1:5" ht="15" customHeight="1">
      <c r="A410" s="39" t="s">
        <v>23</v>
      </c>
      <c r="B410" s="71">
        <v>41044</v>
      </c>
      <c r="C410" s="72" t="s">
        <v>2</v>
      </c>
      <c r="D410" s="73">
        <v>-1.81</v>
      </c>
      <c r="E410" s="82">
        <f t="shared" si="8"/>
        <v>17110.329999999984</v>
      </c>
    </row>
    <row r="411" spans="1:5" ht="15" customHeight="1">
      <c r="A411" s="39" t="s">
        <v>23</v>
      </c>
      <c r="B411" s="71">
        <v>41044</v>
      </c>
      <c r="C411" s="72" t="s">
        <v>1</v>
      </c>
      <c r="D411" s="73">
        <v>-1.08</v>
      </c>
      <c r="E411" s="82">
        <f t="shared" si="8"/>
        <v>17109.249999999982</v>
      </c>
    </row>
    <row r="412" spans="1:5" ht="15" customHeight="1">
      <c r="A412" s="39" t="s">
        <v>23</v>
      </c>
      <c r="B412" s="71">
        <v>41045</v>
      </c>
      <c r="C412" s="72" t="s">
        <v>4</v>
      </c>
      <c r="D412" s="73">
        <v>-36</v>
      </c>
      <c r="E412" s="82">
        <f t="shared" si="8"/>
        <v>17073.249999999982</v>
      </c>
    </row>
    <row r="413" spans="1:5" ht="15" customHeight="1">
      <c r="A413" s="39" t="s">
        <v>23</v>
      </c>
      <c r="B413" s="71">
        <v>41045</v>
      </c>
      <c r="C413" s="72" t="s">
        <v>3</v>
      </c>
      <c r="D413" s="73">
        <v>-3</v>
      </c>
      <c r="E413" s="82">
        <f t="shared" si="8"/>
        <v>17070.249999999982</v>
      </c>
    </row>
    <row r="414" spans="1:5" ht="15" customHeight="1">
      <c r="A414" s="39" t="s">
        <v>23</v>
      </c>
      <c r="B414" s="71">
        <v>41045</v>
      </c>
      <c r="C414" s="72" t="s">
        <v>2</v>
      </c>
      <c r="D414" s="73">
        <v>-0.6</v>
      </c>
      <c r="E414" s="82">
        <f t="shared" si="8"/>
        <v>17069.649999999983</v>
      </c>
    </row>
    <row r="415" spans="1:5" ht="15" customHeight="1">
      <c r="A415" s="39" t="s">
        <v>23</v>
      </c>
      <c r="B415" s="71">
        <v>41045</v>
      </c>
      <c r="C415" s="72" t="s">
        <v>1</v>
      </c>
      <c r="D415" s="73">
        <v>-0.36</v>
      </c>
      <c r="E415" s="82">
        <f t="shared" si="8"/>
        <v>17069.289999999983</v>
      </c>
    </row>
    <row r="416" spans="1:5" ht="15" customHeight="1">
      <c r="A416" s="39" t="s">
        <v>23</v>
      </c>
      <c r="B416" s="71">
        <v>41045</v>
      </c>
      <c r="C416" s="72" t="s">
        <v>240</v>
      </c>
      <c r="D416" s="73">
        <v>-10.51</v>
      </c>
      <c r="E416" s="82">
        <f t="shared" si="8"/>
        <v>17058.779999999984</v>
      </c>
    </row>
    <row r="417" spans="1:5" ht="15" customHeight="1">
      <c r="A417" s="39" t="s">
        <v>23</v>
      </c>
      <c r="B417" s="71">
        <v>41046</v>
      </c>
      <c r="C417" s="72" t="s">
        <v>4</v>
      </c>
      <c r="D417" s="73">
        <v>-18</v>
      </c>
      <c r="E417" s="82">
        <f t="shared" si="8"/>
        <v>17040.779999999984</v>
      </c>
    </row>
    <row r="418" spans="1:5" ht="15" customHeight="1">
      <c r="A418" s="39" t="s">
        <v>23</v>
      </c>
      <c r="B418" s="71">
        <v>41046</v>
      </c>
      <c r="C418" s="72" t="s">
        <v>3</v>
      </c>
      <c r="D418" s="73">
        <v>-3</v>
      </c>
      <c r="E418" s="82">
        <f t="shared" si="8"/>
        <v>17037.779999999984</v>
      </c>
    </row>
    <row r="419" spans="1:5" ht="15" customHeight="1">
      <c r="A419" s="39" t="s">
        <v>23</v>
      </c>
      <c r="B419" s="71">
        <v>41046</v>
      </c>
      <c r="C419" s="72" t="s">
        <v>2</v>
      </c>
      <c r="D419" s="73">
        <v>-0.6</v>
      </c>
      <c r="E419" s="82">
        <f t="shared" si="8"/>
        <v>17037.179999999986</v>
      </c>
    </row>
    <row r="420" spans="1:5" ht="15" customHeight="1">
      <c r="A420" s="39" t="s">
        <v>23</v>
      </c>
      <c r="B420" s="71">
        <v>41046</v>
      </c>
      <c r="C420" s="72" t="s">
        <v>1</v>
      </c>
      <c r="D420" s="73">
        <v>-0.36</v>
      </c>
      <c r="E420" s="82">
        <f t="shared" si="8"/>
        <v>17036.819999999985</v>
      </c>
    </row>
    <row r="421" spans="1:5" ht="15" customHeight="1">
      <c r="A421" s="39" t="s">
        <v>23</v>
      </c>
      <c r="B421" s="71">
        <v>41050</v>
      </c>
      <c r="C421" s="72" t="s">
        <v>183</v>
      </c>
      <c r="D421" s="73">
        <v>39.96</v>
      </c>
      <c r="E421" s="82">
        <f t="shared" si="8"/>
        <v>17076.779999999984</v>
      </c>
    </row>
    <row r="422" spans="1:5" ht="15" customHeight="1">
      <c r="A422" s="39" t="s">
        <v>23</v>
      </c>
      <c r="B422" s="71">
        <v>41052</v>
      </c>
      <c r="C422" s="72" t="s">
        <v>142</v>
      </c>
      <c r="D422" s="73">
        <v>-360.84</v>
      </c>
      <c r="E422" s="82">
        <f t="shared" si="8"/>
        <v>16715.939999999984</v>
      </c>
    </row>
    <row r="423" spans="1:5" ht="15" customHeight="1">
      <c r="A423" s="39" t="s">
        <v>23</v>
      </c>
      <c r="B423" s="71">
        <v>41052</v>
      </c>
      <c r="C423" s="72" t="s">
        <v>137</v>
      </c>
      <c r="D423" s="73">
        <v>-1.08</v>
      </c>
      <c r="E423" s="82">
        <f t="shared" si="8"/>
        <v>16714.859999999982</v>
      </c>
    </row>
    <row r="424" spans="1:5" ht="15" customHeight="1">
      <c r="A424" s="39" t="s">
        <v>23</v>
      </c>
      <c r="B424" s="71">
        <v>41053</v>
      </c>
      <c r="C424" s="72" t="s">
        <v>241</v>
      </c>
      <c r="D424" s="73">
        <v>39.96</v>
      </c>
      <c r="E424" s="82">
        <f t="shared" si="8"/>
        <v>16754.819999999982</v>
      </c>
    </row>
    <row r="425" spans="1:5" ht="15" customHeight="1">
      <c r="A425" s="39" t="s">
        <v>23</v>
      </c>
      <c r="B425" s="71">
        <v>41057</v>
      </c>
      <c r="C425" s="72" t="s">
        <v>4</v>
      </c>
      <c r="D425" s="73">
        <v>-18</v>
      </c>
      <c r="E425" s="82">
        <f t="shared" si="8"/>
        <v>16736.819999999982</v>
      </c>
    </row>
    <row r="426" spans="1:5" ht="15" customHeight="1">
      <c r="A426" s="39" t="s">
        <v>23</v>
      </c>
      <c r="B426" s="71">
        <v>41057</v>
      </c>
      <c r="C426" s="72" t="s">
        <v>3</v>
      </c>
      <c r="D426" s="73">
        <v>-3</v>
      </c>
      <c r="E426" s="82">
        <f t="shared" si="8"/>
        <v>16733.819999999982</v>
      </c>
    </row>
    <row r="427" spans="1:5" ht="15" customHeight="1">
      <c r="A427" s="39" t="s">
        <v>23</v>
      </c>
      <c r="B427" s="71">
        <v>41057</v>
      </c>
      <c r="C427" s="72" t="s">
        <v>2</v>
      </c>
      <c r="D427" s="73">
        <v>-0.6</v>
      </c>
      <c r="E427" s="82">
        <f t="shared" si="8"/>
        <v>16733.219999999983</v>
      </c>
    </row>
    <row r="428" spans="1:5" ht="15" customHeight="1">
      <c r="A428" s="39" t="s">
        <v>23</v>
      </c>
      <c r="B428" s="71">
        <v>41057</v>
      </c>
      <c r="C428" s="72" t="s">
        <v>1</v>
      </c>
      <c r="D428" s="73">
        <v>-0.36</v>
      </c>
      <c r="E428" s="82">
        <f t="shared" si="8"/>
        <v>16732.859999999982</v>
      </c>
    </row>
    <row r="429" spans="1:5" ht="15" customHeight="1">
      <c r="A429" s="39" t="s">
        <v>23</v>
      </c>
      <c r="B429" s="71">
        <v>41059</v>
      </c>
      <c r="C429" s="72" t="s">
        <v>19</v>
      </c>
      <c r="D429" s="73">
        <v>-31.8</v>
      </c>
      <c r="E429" s="82">
        <f t="shared" si="8"/>
        <v>16701.059999999983</v>
      </c>
    </row>
    <row r="430" spans="1:5" ht="15" customHeight="1">
      <c r="A430" s="39" t="s">
        <v>23</v>
      </c>
      <c r="B430" s="71">
        <v>41059</v>
      </c>
      <c r="C430" s="72" t="s">
        <v>132</v>
      </c>
      <c r="D430" s="73">
        <v>-153.4</v>
      </c>
      <c r="E430" s="82">
        <f t="shared" si="8"/>
        <v>16547.659999999982</v>
      </c>
    </row>
    <row r="431" spans="1:5" ht="15" customHeight="1" thickBot="1">
      <c r="A431" s="39" t="s">
        <v>23</v>
      </c>
      <c r="B431" s="71">
        <v>41060</v>
      </c>
      <c r="C431" s="72" t="s">
        <v>13</v>
      </c>
      <c r="D431" s="73">
        <v>-880.53</v>
      </c>
      <c r="E431" s="82">
        <f t="shared" si="8"/>
        <v>15667.129999999981</v>
      </c>
    </row>
    <row r="432" spans="1:5" ht="15" customHeight="1" thickTop="1" thickBot="1">
      <c r="A432" s="60"/>
      <c r="B432" s="61"/>
      <c r="C432" s="42" t="s">
        <v>242</v>
      </c>
      <c r="D432" s="78"/>
      <c r="E432" s="102"/>
    </row>
    <row r="433" spans="1:5" ht="15" customHeight="1" thickTop="1">
      <c r="A433" s="39" t="s">
        <v>23</v>
      </c>
      <c r="B433" s="71">
        <v>41061</v>
      </c>
      <c r="C433" s="72" t="s">
        <v>149</v>
      </c>
      <c r="D433" s="73">
        <v>-160</v>
      </c>
      <c r="E433" s="82">
        <f>E431+D433</f>
        <v>15507.129999999981</v>
      </c>
    </row>
    <row r="434" spans="1:5" ht="15" customHeight="1">
      <c r="A434" s="39" t="s">
        <v>23</v>
      </c>
      <c r="B434" s="71">
        <v>41061</v>
      </c>
      <c r="C434" s="72" t="s">
        <v>146</v>
      </c>
      <c r="D434" s="73">
        <v>-80</v>
      </c>
      <c r="E434" s="82">
        <f>E433+D434</f>
        <v>15427.129999999981</v>
      </c>
    </row>
    <row r="435" spans="1:5" ht="15" customHeight="1">
      <c r="A435" s="39" t="s">
        <v>23</v>
      </c>
      <c r="B435" s="71">
        <v>41061</v>
      </c>
      <c r="C435" s="72" t="s">
        <v>133</v>
      </c>
      <c r="D435" s="73">
        <v>-589.08000000000004</v>
      </c>
      <c r="E435" s="82">
        <f t="shared" ref="E435:E480" si="9">E434+D435</f>
        <v>14838.049999999981</v>
      </c>
    </row>
    <row r="436" spans="1:5" ht="15" customHeight="1">
      <c r="A436" s="39" t="s">
        <v>23</v>
      </c>
      <c r="B436" s="71">
        <v>41061</v>
      </c>
      <c r="C436" s="72" t="s">
        <v>145</v>
      </c>
      <c r="D436" s="73">
        <v>-200</v>
      </c>
      <c r="E436" s="82">
        <f t="shared" si="9"/>
        <v>14638.049999999981</v>
      </c>
    </row>
    <row r="437" spans="1:5" ht="15" customHeight="1">
      <c r="A437" s="39" t="s">
        <v>23</v>
      </c>
      <c r="B437" s="71">
        <v>41061</v>
      </c>
      <c r="C437" s="72" t="s">
        <v>134</v>
      </c>
      <c r="D437" s="73">
        <v>-964.93</v>
      </c>
      <c r="E437" s="82">
        <f t="shared" si="9"/>
        <v>13673.119999999981</v>
      </c>
    </row>
    <row r="438" spans="1:5" ht="15" customHeight="1">
      <c r="A438" s="39" t="s">
        <v>23</v>
      </c>
      <c r="B438" s="71">
        <v>41061</v>
      </c>
      <c r="C438" s="72" t="s">
        <v>148</v>
      </c>
      <c r="D438" s="73">
        <v>-80</v>
      </c>
      <c r="E438" s="82">
        <f t="shared" si="9"/>
        <v>13593.119999999981</v>
      </c>
    </row>
    <row r="439" spans="1:5" ht="15" customHeight="1">
      <c r="A439" s="39" t="s">
        <v>23</v>
      </c>
      <c r="B439" s="71">
        <v>41061</v>
      </c>
      <c r="C439" s="72" t="s">
        <v>144</v>
      </c>
      <c r="D439" s="73">
        <v>-80</v>
      </c>
      <c r="E439" s="82">
        <f t="shared" si="9"/>
        <v>13513.119999999981</v>
      </c>
    </row>
    <row r="440" spans="1:5" ht="15" customHeight="1">
      <c r="A440" s="39" t="s">
        <v>23</v>
      </c>
      <c r="B440" s="71">
        <v>41061</v>
      </c>
      <c r="C440" s="72" t="s">
        <v>147</v>
      </c>
      <c r="D440" s="73">
        <v>-100</v>
      </c>
      <c r="E440" s="82">
        <f t="shared" si="9"/>
        <v>13413.119999999981</v>
      </c>
    </row>
    <row r="441" spans="1:5" ht="15" customHeight="1">
      <c r="A441" s="39" t="s">
        <v>23</v>
      </c>
      <c r="B441" s="71">
        <v>41061</v>
      </c>
      <c r="C441" s="72" t="s">
        <v>16</v>
      </c>
      <c r="D441" s="73">
        <v>-80</v>
      </c>
      <c r="E441" s="82">
        <f t="shared" si="9"/>
        <v>13333.119999999981</v>
      </c>
    </row>
    <row r="442" spans="1:5" ht="15" customHeight="1">
      <c r="A442" s="39" t="s">
        <v>23</v>
      </c>
      <c r="B442" s="71">
        <v>41061</v>
      </c>
      <c r="C442" s="72" t="s">
        <v>243</v>
      </c>
      <c r="D442" s="73">
        <v>39.96</v>
      </c>
      <c r="E442" s="82">
        <f t="shared" si="9"/>
        <v>13373.07999999998</v>
      </c>
    </row>
    <row r="443" spans="1:5" ht="15" customHeight="1">
      <c r="A443" s="39" t="s">
        <v>23</v>
      </c>
      <c r="B443" s="71">
        <v>41061</v>
      </c>
      <c r="C443" s="72" t="s">
        <v>244</v>
      </c>
      <c r="D443" s="73">
        <v>21.96</v>
      </c>
      <c r="E443" s="82">
        <f t="shared" si="9"/>
        <v>13395.039999999979</v>
      </c>
    </row>
    <row r="444" spans="1:5" ht="15" customHeight="1">
      <c r="A444" s="39" t="s">
        <v>23</v>
      </c>
      <c r="B444" s="71">
        <v>41065</v>
      </c>
      <c r="C444" s="72" t="s">
        <v>9</v>
      </c>
      <c r="D444" s="73">
        <v>2238.1</v>
      </c>
      <c r="E444" s="82">
        <f t="shared" si="9"/>
        <v>15633.139999999979</v>
      </c>
    </row>
    <row r="445" spans="1:5" ht="15" customHeight="1">
      <c r="A445" s="39" t="s">
        <v>23</v>
      </c>
      <c r="B445" s="71">
        <v>41065</v>
      </c>
      <c r="C445" s="72" t="s">
        <v>161</v>
      </c>
      <c r="D445" s="73">
        <v>-21.5</v>
      </c>
      <c r="E445" s="82">
        <f t="shared" si="9"/>
        <v>15611.639999999979</v>
      </c>
    </row>
    <row r="446" spans="1:5" ht="15" customHeight="1">
      <c r="A446" s="39" t="s">
        <v>23</v>
      </c>
      <c r="B446" s="71">
        <v>41065</v>
      </c>
      <c r="C446" s="72" t="s">
        <v>8</v>
      </c>
      <c r="D446" s="73">
        <v>-3.87</v>
      </c>
      <c r="E446" s="82">
        <f t="shared" si="9"/>
        <v>15607.769999999979</v>
      </c>
    </row>
    <row r="447" spans="1:5" ht="15" customHeight="1">
      <c r="A447" s="39" t="s">
        <v>23</v>
      </c>
      <c r="B447" s="71">
        <v>41065</v>
      </c>
      <c r="C447" s="72" t="s">
        <v>245</v>
      </c>
      <c r="D447" s="73">
        <v>66.16</v>
      </c>
      <c r="E447" s="82">
        <f t="shared" si="9"/>
        <v>15673.929999999978</v>
      </c>
    </row>
    <row r="448" spans="1:5" ht="15" customHeight="1">
      <c r="A448" s="39" t="s">
        <v>23</v>
      </c>
      <c r="B448" s="71">
        <v>41067</v>
      </c>
      <c r="C448" s="72" t="s">
        <v>4</v>
      </c>
      <c r="D448" s="73">
        <v>-14.7</v>
      </c>
      <c r="E448" s="82">
        <f t="shared" si="9"/>
        <v>15659.229999999978</v>
      </c>
    </row>
    <row r="449" spans="1:5" ht="15" customHeight="1">
      <c r="A449" s="39" t="s">
        <v>23</v>
      </c>
      <c r="B449" s="71">
        <v>41067</v>
      </c>
      <c r="C449" s="72" t="s">
        <v>3</v>
      </c>
      <c r="D449" s="73">
        <v>-3</v>
      </c>
      <c r="E449" s="82">
        <f t="shared" si="9"/>
        <v>15656.229999999978</v>
      </c>
    </row>
    <row r="450" spans="1:5" ht="15" customHeight="1">
      <c r="A450" s="39" t="s">
        <v>23</v>
      </c>
      <c r="B450" s="71">
        <v>41067</v>
      </c>
      <c r="C450" s="72" t="s">
        <v>2</v>
      </c>
      <c r="D450" s="73">
        <v>-0.6</v>
      </c>
      <c r="E450" s="82">
        <f t="shared" si="9"/>
        <v>15655.629999999977</v>
      </c>
    </row>
    <row r="451" spans="1:5" ht="15" customHeight="1">
      <c r="A451" s="39" t="s">
        <v>23</v>
      </c>
      <c r="B451" s="71">
        <v>41067</v>
      </c>
      <c r="C451" s="72" t="s">
        <v>1</v>
      </c>
      <c r="D451" s="73">
        <v>-0.36</v>
      </c>
      <c r="E451" s="82">
        <f t="shared" si="9"/>
        <v>15655.269999999977</v>
      </c>
    </row>
    <row r="452" spans="1:5" ht="15" customHeight="1">
      <c r="A452" s="39" t="s">
        <v>23</v>
      </c>
      <c r="B452" s="71">
        <v>41068</v>
      </c>
      <c r="C452" s="72" t="s">
        <v>10</v>
      </c>
      <c r="D452" s="73">
        <v>-162.84</v>
      </c>
      <c r="E452" s="82">
        <f t="shared" si="9"/>
        <v>15492.429999999977</v>
      </c>
    </row>
    <row r="453" spans="1:5" ht="15" customHeight="1">
      <c r="A453" s="39" t="s">
        <v>23</v>
      </c>
      <c r="B453" s="71">
        <v>41072</v>
      </c>
      <c r="C453" s="72" t="s">
        <v>4</v>
      </c>
      <c r="D453" s="73">
        <v>-110.1</v>
      </c>
      <c r="E453" s="82">
        <f t="shared" si="9"/>
        <v>15382.329999999976</v>
      </c>
    </row>
    <row r="454" spans="1:5" ht="15" customHeight="1">
      <c r="A454" s="39" t="s">
        <v>23</v>
      </c>
      <c r="B454" s="71">
        <v>41072</v>
      </c>
      <c r="C454" s="72" t="s">
        <v>3</v>
      </c>
      <c r="D454" s="73">
        <v>-15</v>
      </c>
      <c r="E454" s="82">
        <f t="shared" si="9"/>
        <v>15367.329999999976</v>
      </c>
    </row>
    <row r="455" spans="1:5" ht="15" customHeight="1">
      <c r="A455" s="39" t="s">
        <v>23</v>
      </c>
      <c r="B455" s="71">
        <v>41072</v>
      </c>
      <c r="C455" s="72" t="s">
        <v>2</v>
      </c>
      <c r="D455" s="73">
        <v>-3.02</v>
      </c>
      <c r="E455" s="82">
        <f t="shared" si="9"/>
        <v>15364.309999999976</v>
      </c>
    </row>
    <row r="456" spans="1:5" ht="15" customHeight="1">
      <c r="A456" s="39" t="s">
        <v>23</v>
      </c>
      <c r="B456" s="71">
        <v>41072</v>
      </c>
      <c r="C456" s="72" t="s">
        <v>1</v>
      </c>
      <c r="D456" s="73">
        <v>-1.8</v>
      </c>
      <c r="E456" s="82">
        <f t="shared" si="9"/>
        <v>15362.509999999977</v>
      </c>
    </row>
    <row r="457" spans="1:5" ht="15" customHeight="1">
      <c r="A457" s="39" t="s">
        <v>23</v>
      </c>
      <c r="B457" s="71">
        <v>41072</v>
      </c>
      <c r="C457" s="72" t="s">
        <v>246</v>
      </c>
      <c r="D457" s="73">
        <v>53.16</v>
      </c>
      <c r="E457" s="82">
        <f t="shared" si="9"/>
        <v>15415.669999999976</v>
      </c>
    </row>
    <row r="458" spans="1:5" ht="15" customHeight="1">
      <c r="A458" s="39" t="s">
        <v>23</v>
      </c>
      <c r="B458" s="71">
        <v>41073</v>
      </c>
      <c r="C458" s="72" t="s">
        <v>240</v>
      </c>
      <c r="D458" s="73">
        <v>-18.72</v>
      </c>
      <c r="E458" s="82">
        <f t="shared" si="9"/>
        <v>15396.949999999977</v>
      </c>
    </row>
    <row r="459" spans="1:5" ht="15" customHeight="1">
      <c r="A459" s="39" t="s">
        <v>23</v>
      </c>
      <c r="B459" s="71">
        <v>41074</v>
      </c>
      <c r="C459" s="72" t="s">
        <v>247</v>
      </c>
      <c r="D459" s="73">
        <v>18.66</v>
      </c>
      <c r="E459" s="82">
        <f t="shared" si="9"/>
        <v>15415.609999999977</v>
      </c>
    </row>
    <row r="460" spans="1:5" ht="15" customHeight="1">
      <c r="A460" s="39" t="s">
        <v>23</v>
      </c>
      <c r="B460" s="71">
        <v>41078</v>
      </c>
      <c r="C460" s="72" t="s">
        <v>248</v>
      </c>
      <c r="D460" s="73">
        <v>17.16</v>
      </c>
      <c r="E460" s="82">
        <f t="shared" si="9"/>
        <v>15432.769999999977</v>
      </c>
    </row>
    <row r="461" spans="1:5" ht="15" customHeight="1">
      <c r="A461" s="39" t="s">
        <v>23</v>
      </c>
      <c r="B461" s="71">
        <v>41079</v>
      </c>
      <c r="C461" s="72" t="s">
        <v>249</v>
      </c>
      <c r="D461" s="73">
        <v>35.159999999999997</v>
      </c>
      <c r="E461" s="82">
        <f>E460+D461</f>
        <v>15467.929999999977</v>
      </c>
    </row>
    <row r="462" spans="1:5" ht="15" customHeight="1">
      <c r="A462" s="39" t="s">
        <v>23</v>
      </c>
      <c r="B462" s="71">
        <v>41081</v>
      </c>
      <c r="C462" s="72" t="s">
        <v>250</v>
      </c>
      <c r="D462" s="73">
        <v>17.16</v>
      </c>
      <c r="E462" s="82">
        <f t="shared" si="9"/>
        <v>15485.089999999976</v>
      </c>
    </row>
    <row r="463" spans="1:5" ht="15" customHeight="1">
      <c r="A463" s="39" t="s">
        <v>23</v>
      </c>
      <c r="B463" s="71">
        <v>41085</v>
      </c>
      <c r="C463" s="72" t="s">
        <v>147</v>
      </c>
      <c r="D463" s="73">
        <v>-93.54</v>
      </c>
      <c r="E463" s="82">
        <f t="shared" si="9"/>
        <v>15391.549999999976</v>
      </c>
    </row>
    <row r="464" spans="1:5" ht="15" customHeight="1">
      <c r="A464" s="39" t="s">
        <v>23</v>
      </c>
      <c r="B464" s="71">
        <v>41085</v>
      </c>
      <c r="C464" s="72" t="s">
        <v>148</v>
      </c>
      <c r="D464" s="73">
        <v>-74.73</v>
      </c>
      <c r="E464" s="82">
        <f t="shared" si="9"/>
        <v>15316.819999999976</v>
      </c>
    </row>
    <row r="465" spans="1:5" ht="15" customHeight="1">
      <c r="A465" s="39" t="s">
        <v>23</v>
      </c>
      <c r="B465" s="71">
        <v>41085</v>
      </c>
      <c r="C465" s="72" t="s">
        <v>134</v>
      </c>
      <c r="D465" s="73">
        <v>-707.6</v>
      </c>
      <c r="E465" s="82">
        <f t="shared" si="9"/>
        <v>14609.219999999976</v>
      </c>
    </row>
    <row r="466" spans="1:5" ht="15" customHeight="1">
      <c r="A466" s="39" t="s">
        <v>23</v>
      </c>
      <c r="B466" s="71">
        <v>41085</v>
      </c>
      <c r="C466" s="72" t="s">
        <v>145</v>
      </c>
      <c r="D466" s="73">
        <v>-187.3</v>
      </c>
      <c r="E466" s="82">
        <f t="shared" si="9"/>
        <v>14421.919999999976</v>
      </c>
    </row>
    <row r="467" spans="1:5" ht="15" customHeight="1">
      <c r="A467" s="39" t="s">
        <v>23</v>
      </c>
      <c r="B467" s="71">
        <v>41085</v>
      </c>
      <c r="C467" s="72" t="s">
        <v>149</v>
      </c>
      <c r="D467" s="73">
        <v>-148.16</v>
      </c>
      <c r="E467" s="82">
        <f t="shared" si="9"/>
        <v>14273.759999999977</v>
      </c>
    </row>
    <row r="468" spans="1:5" ht="15" customHeight="1">
      <c r="A468" s="39" t="s">
        <v>23</v>
      </c>
      <c r="B468" s="71">
        <v>41085</v>
      </c>
      <c r="C468" s="72" t="s">
        <v>16</v>
      </c>
      <c r="D468" s="73">
        <v>-74.31</v>
      </c>
      <c r="E468" s="82">
        <f t="shared" si="9"/>
        <v>14199.449999999977</v>
      </c>
    </row>
    <row r="469" spans="1:5" ht="15" customHeight="1">
      <c r="A469" s="39" t="s">
        <v>23</v>
      </c>
      <c r="B469" s="71">
        <v>41085</v>
      </c>
      <c r="C469" s="72" t="s">
        <v>144</v>
      </c>
      <c r="D469" s="73">
        <v>-74.900000000000006</v>
      </c>
      <c r="E469" s="82">
        <f t="shared" si="9"/>
        <v>14124.549999999977</v>
      </c>
    </row>
    <row r="470" spans="1:5" ht="15" customHeight="1">
      <c r="A470" s="39" t="s">
        <v>23</v>
      </c>
      <c r="B470" s="71">
        <v>41085</v>
      </c>
      <c r="C470" s="72" t="s">
        <v>146</v>
      </c>
      <c r="D470" s="73">
        <v>-74.64</v>
      </c>
      <c r="E470" s="82">
        <f t="shared" si="9"/>
        <v>14049.909999999978</v>
      </c>
    </row>
    <row r="471" spans="1:5" ht="15" customHeight="1">
      <c r="A471" s="39" t="s">
        <v>23</v>
      </c>
      <c r="B471" s="71">
        <v>41085</v>
      </c>
      <c r="C471" s="72" t="s">
        <v>133</v>
      </c>
      <c r="D471" s="73">
        <v>-394.28</v>
      </c>
      <c r="E471" s="82">
        <f t="shared" si="9"/>
        <v>13655.629999999977</v>
      </c>
    </row>
    <row r="472" spans="1:5" ht="15" customHeight="1">
      <c r="A472" s="39" t="s">
        <v>23</v>
      </c>
      <c r="B472" s="71">
        <v>41085</v>
      </c>
      <c r="C472" s="72" t="s">
        <v>251</v>
      </c>
      <c r="D472" s="73">
        <v>-483.88</v>
      </c>
      <c r="E472" s="82">
        <f t="shared" si="9"/>
        <v>13171.749999999978</v>
      </c>
    </row>
    <row r="473" spans="1:5" ht="15" customHeight="1">
      <c r="A473" s="39" t="s">
        <v>23</v>
      </c>
      <c r="B473" s="71">
        <v>41085</v>
      </c>
      <c r="C473" s="72" t="s">
        <v>252</v>
      </c>
      <c r="D473" s="73">
        <v>100</v>
      </c>
      <c r="E473" s="82">
        <f t="shared" si="9"/>
        <v>13271.749999999978</v>
      </c>
    </row>
    <row r="474" spans="1:5" ht="15" customHeight="1">
      <c r="A474" s="39" t="s">
        <v>23</v>
      </c>
      <c r="B474" s="71">
        <v>41085</v>
      </c>
      <c r="C474" s="72" t="s">
        <v>253</v>
      </c>
      <c r="D474" s="73">
        <v>200</v>
      </c>
      <c r="E474" s="82">
        <f t="shared" si="9"/>
        <v>13471.749999999978</v>
      </c>
    </row>
    <row r="475" spans="1:5" ht="15" customHeight="1">
      <c r="A475" s="39" t="s">
        <v>23</v>
      </c>
      <c r="B475" s="71">
        <v>41085</v>
      </c>
      <c r="C475" s="72" t="s">
        <v>234</v>
      </c>
      <c r="D475" s="73">
        <v>100</v>
      </c>
      <c r="E475" s="82">
        <f t="shared" si="9"/>
        <v>13571.749999999978</v>
      </c>
    </row>
    <row r="476" spans="1:5" ht="15" customHeight="1">
      <c r="A476" s="39" t="s">
        <v>23</v>
      </c>
      <c r="B476" s="71">
        <v>41085</v>
      </c>
      <c r="C476" s="72" t="s">
        <v>254</v>
      </c>
      <c r="D476" s="73">
        <v>620</v>
      </c>
      <c r="E476" s="82">
        <f t="shared" si="9"/>
        <v>14191.749999999978</v>
      </c>
    </row>
    <row r="477" spans="1:5" ht="15" customHeight="1">
      <c r="A477" s="39" t="s">
        <v>23</v>
      </c>
      <c r="B477" s="71">
        <v>41087</v>
      </c>
      <c r="C477" s="72" t="s">
        <v>255</v>
      </c>
      <c r="D477" s="73">
        <v>400</v>
      </c>
      <c r="E477" s="82">
        <f t="shared" si="9"/>
        <v>14591.749999999978</v>
      </c>
    </row>
    <row r="478" spans="1:5" ht="15" customHeight="1">
      <c r="A478" s="39" t="s">
        <v>23</v>
      </c>
      <c r="B478" s="71">
        <v>41089</v>
      </c>
      <c r="C478" s="72" t="s">
        <v>132</v>
      </c>
      <c r="D478" s="73">
        <v>-153.4</v>
      </c>
      <c r="E478" s="82">
        <f t="shared" si="9"/>
        <v>14438.349999999979</v>
      </c>
    </row>
    <row r="479" spans="1:5" ht="15" customHeight="1">
      <c r="A479" s="39" t="s">
        <v>23</v>
      </c>
      <c r="B479" s="71">
        <v>41089</v>
      </c>
      <c r="C479" s="72" t="s">
        <v>13</v>
      </c>
      <c r="D479" s="73">
        <v>-1002.91</v>
      </c>
      <c r="E479" s="82">
        <f t="shared" si="9"/>
        <v>13435.439999999979</v>
      </c>
    </row>
    <row r="480" spans="1:5" ht="15" customHeight="1" thickBot="1">
      <c r="A480" s="39" t="s">
        <v>23</v>
      </c>
      <c r="B480" s="71">
        <v>41090</v>
      </c>
      <c r="C480" s="72" t="s">
        <v>12</v>
      </c>
      <c r="D480" s="73">
        <v>-10</v>
      </c>
      <c r="E480" s="82">
        <f t="shared" si="9"/>
        <v>13425.439999999979</v>
      </c>
    </row>
    <row r="481" spans="1:5" ht="15" customHeight="1" thickTop="1" thickBot="1">
      <c r="A481" s="60"/>
      <c r="B481" s="61"/>
      <c r="C481" s="42" t="s">
        <v>256</v>
      </c>
      <c r="D481" s="78"/>
      <c r="E481" s="102"/>
    </row>
    <row r="482" spans="1:5" ht="15" customHeight="1" thickTop="1">
      <c r="A482" s="39" t="s">
        <v>23</v>
      </c>
      <c r="B482" s="71">
        <v>41093</v>
      </c>
      <c r="C482" s="72" t="s">
        <v>19</v>
      </c>
      <c r="D482" s="73">
        <v>-13.55</v>
      </c>
      <c r="E482" s="82">
        <f>E480+D482</f>
        <v>13411.889999999979</v>
      </c>
    </row>
    <row r="483" spans="1:5" ht="15" customHeight="1">
      <c r="A483" s="39" t="s">
        <v>23</v>
      </c>
      <c r="B483" s="71">
        <v>41099</v>
      </c>
      <c r="C483" s="72" t="s">
        <v>257</v>
      </c>
      <c r="D483" s="73">
        <v>-676.82</v>
      </c>
      <c r="E483" s="82">
        <f t="shared" ref="E483:E502" si="10">E482+D483</f>
        <v>12735.06999999998</v>
      </c>
    </row>
    <row r="484" spans="1:5" ht="15" customHeight="1">
      <c r="A484" s="39" t="s">
        <v>23</v>
      </c>
      <c r="B484" s="71">
        <v>41099</v>
      </c>
      <c r="C484" s="72" t="s">
        <v>110</v>
      </c>
      <c r="D484" s="73">
        <v>-1.5</v>
      </c>
      <c r="E484" s="82">
        <f t="shared" si="10"/>
        <v>12733.56999999998</v>
      </c>
    </row>
    <row r="485" spans="1:5" ht="15" customHeight="1">
      <c r="A485" s="39" t="s">
        <v>23</v>
      </c>
      <c r="B485" s="71">
        <v>41099</v>
      </c>
      <c r="C485" s="72" t="s">
        <v>116</v>
      </c>
      <c r="D485" s="73">
        <v>8</v>
      </c>
      <c r="E485" s="82">
        <f t="shared" si="10"/>
        <v>12741.56999999998</v>
      </c>
    </row>
    <row r="486" spans="1:5" ht="15" customHeight="1">
      <c r="A486" s="39" t="s">
        <v>23</v>
      </c>
      <c r="B486" s="71">
        <v>41100</v>
      </c>
      <c r="C486" s="72" t="s">
        <v>10</v>
      </c>
      <c r="D486" s="73">
        <v>-162.84</v>
      </c>
      <c r="E486" s="82">
        <f t="shared" si="10"/>
        <v>12578.72999999998</v>
      </c>
    </row>
    <row r="487" spans="1:5" ht="15" customHeight="1">
      <c r="A487" s="39" t="s">
        <v>23</v>
      </c>
      <c r="B487" s="71">
        <v>41101</v>
      </c>
      <c r="C487" s="72" t="s">
        <v>10</v>
      </c>
      <c r="D487" s="73">
        <v>-213.1</v>
      </c>
      <c r="E487" s="82">
        <f t="shared" si="10"/>
        <v>12365.629999999979</v>
      </c>
    </row>
    <row r="488" spans="1:5" ht="15" customHeight="1">
      <c r="A488" s="39" t="s">
        <v>23</v>
      </c>
      <c r="B488" s="71">
        <v>41101</v>
      </c>
      <c r="C488" s="72" t="s">
        <v>137</v>
      </c>
      <c r="D488" s="73">
        <v>-1</v>
      </c>
      <c r="E488" s="82">
        <f t="shared" si="10"/>
        <v>12364.629999999979</v>
      </c>
    </row>
    <row r="489" spans="1:5" ht="15" customHeight="1">
      <c r="A489" s="39" t="s">
        <v>23</v>
      </c>
      <c r="B489" s="71">
        <v>41106</v>
      </c>
      <c r="C489" s="72" t="s">
        <v>703</v>
      </c>
      <c r="D489" s="73">
        <v>-26.92</v>
      </c>
      <c r="E489" s="82">
        <f t="shared" si="10"/>
        <v>12337.709999999979</v>
      </c>
    </row>
    <row r="490" spans="1:5" ht="15" customHeight="1">
      <c r="A490" s="39" t="s">
        <v>23</v>
      </c>
      <c r="B490" s="71">
        <v>41107</v>
      </c>
      <c r="C490" s="72" t="s">
        <v>5</v>
      </c>
      <c r="D490" s="73">
        <v>-60</v>
      </c>
      <c r="E490" s="82">
        <f t="shared" si="10"/>
        <v>12277.709999999979</v>
      </c>
    </row>
    <row r="491" spans="1:5" ht="15" customHeight="1">
      <c r="A491" s="39" t="s">
        <v>23</v>
      </c>
      <c r="B491" s="71">
        <v>41110</v>
      </c>
      <c r="C491" s="72" t="s">
        <v>14</v>
      </c>
      <c r="D491" s="73">
        <v>-304.42</v>
      </c>
      <c r="E491" s="82">
        <f t="shared" si="10"/>
        <v>11973.289999999979</v>
      </c>
    </row>
    <row r="492" spans="1:5" ht="15" customHeight="1">
      <c r="A492" s="39" t="s">
        <v>23</v>
      </c>
      <c r="B492" s="71">
        <v>41117</v>
      </c>
      <c r="C492" s="72" t="s">
        <v>19</v>
      </c>
      <c r="D492" s="73">
        <v>-18.100000000000001</v>
      </c>
      <c r="E492" s="82">
        <f t="shared" si="10"/>
        <v>11955.189999999979</v>
      </c>
    </row>
    <row r="493" spans="1:5" ht="15" customHeight="1" thickBot="1">
      <c r="A493" s="39" t="s">
        <v>23</v>
      </c>
      <c r="B493" s="71">
        <v>41089</v>
      </c>
      <c r="C493" s="72" t="s">
        <v>13</v>
      </c>
      <c r="D493" s="73">
        <v>-735.46</v>
      </c>
      <c r="E493" s="82">
        <f t="shared" si="10"/>
        <v>11219.729999999978</v>
      </c>
    </row>
    <row r="494" spans="1:5" ht="15" customHeight="1" thickTop="1" thickBot="1">
      <c r="A494" s="60"/>
      <c r="B494" s="61"/>
      <c r="C494" s="42" t="s">
        <v>258</v>
      </c>
      <c r="D494" s="78"/>
      <c r="E494" s="102"/>
    </row>
    <row r="495" spans="1:5" ht="15" customHeight="1" thickTop="1">
      <c r="A495" s="39" t="s">
        <v>23</v>
      </c>
      <c r="B495" s="71">
        <v>41122</v>
      </c>
      <c r="C495" s="72" t="s">
        <v>259</v>
      </c>
      <c r="D495" s="73">
        <v>3420</v>
      </c>
      <c r="E495" s="82">
        <f>E493+D495</f>
        <v>14639.729999999978</v>
      </c>
    </row>
    <row r="496" spans="1:5" ht="15" customHeight="1">
      <c r="A496" s="39" t="s">
        <v>23</v>
      </c>
      <c r="B496" s="71">
        <v>41131</v>
      </c>
      <c r="C496" s="72" t="s">
        <v>10</v>
      </c>
      <c r="D496" s="73">
        <v>-162.84</v>
      </c>
      <c r="E496" s="82">
        <f>E495+D496</f>
        <v>14476.889999999978</v>
      </c>
    </row>
    <row r="497" spans="1:5" ht="15" customHeight="1">
      <c r="A497" s="39" t="s">
        <v>23</v>
      </c>
      <c r="B497" s="71">
        <v>41134</v>
      </c>
      <c r="C497" s="72" t="s">
        <v>34</v>
      </c>
      <c r="D497" s="80">
        <v>1880</v>
      </c>
      <c r="E497" s="82">
        <f t="shared" si="10"/>
        <v>16356.889999999978</v>
      </c>
    </row>
    <row r="498" spans="1:5" ht="15" customHeight="1">
      <c r="A498" s="39" t="s">
        <v>23</v>
      </c>
      <c r="B498" s="71">
        <v>41134</v>
      </c>
      <c r="C498" s="72" t="s">
        <v>260</v>
      </c>
      <c r="D498" s="80">
        <v>-88</v>
      </c>
      <c r="E498" s="82">
        <f t="shared" si="10"/>
        <v>16268.889999999978</v>
      </c>
    </row>
    <row r="499" spans="1:5" ht="15" customHeight="1">
      <c r="A499" s="39" t="s">
        <v>23</v>
      </c>
      <c r="B499" s="71">
        <v>41134</v>
      </c>
      <c r="C499" s="72" t="s">
        <v>261</v>
      </c>
      <c r="D499" s="80">
        <v>190</v>
      </c>
      <c r="E499" s="82">
        <f t="shared" si="10"/>
        <v>16458.889999999978</v>
      </c>
    </row>
    <row r="500" spans="1:5" ht="15" customHeight="1">
      <c r="A500" s="39" t="s">
        <v>23</v>
      </c>
      <c r="B500" s="71">
        <v>41134</v>
      </c>
      <c r="C500" s="72" t="s">
        <v>262</v>
      </c>
      <c r="D500" s="80">
        <v>14</v>
      </c>
      <c r="E500" s="82">
        <f t="shared" si="10"/>
        <v>16472.889999999978</v>
      </c>
    </row>
    <row r="501" spans="1:5" ht="15" customHeight="1">
      <c r="A501" s="39" t="s">
        <v>23</v>
      </c>
      <c r="B501" s="71">
        <v>41134</v>
      </c>
      <c r="C501" s="72" t="s">
        <v>263</v>
      </c>
      <c r="D501" s="80">
        <v>-35</v>
      </c>
      <c r="E501" s="82">
        <f t="shared" si="10"/>
        <v>16437.889999999978</v>
      </c>
    </row>
    <row r="502" spans="1:5" ht="15" customHeight="1">
      <c r="A502" s="39" t="s">
        <v>23</v>
      </c>
      <c r="B502" s="71">
        <v>41134</v>
      </c>
      <c r="C502" s="72" t="s">
        <v>264</v>
      </c>
      <c r="D502" s="80">
        <v>63.8</v>
      </c>
      <c r="E502" s="82">
        <f t="shared" si="10"/>
        <v>16501.689999999977</v>
      </c>
    </row>
    <row r="503" spans="1:5" ht="15" customHeight="1" thickBot="1">
      <c r="A503" s="39" t="s">
        <v>23</v>
      </c>
      <c r="B503" s="71">
        <v>41134</v>
      </c>
      <c r="C503" s="72" t="s">
        <v>265</v>
      </c>
      <c r="D503" s="80">
        <v>30</v>
      </c>
      <c r="E503" s="82">
        <f>E502+D503</f>
        <v>16531.689999999977</v>
      </c>
    </row>
    <row r="504" spans="1:5" ht="15" customHeight="1" thickTop="1" thickBot="1">
      <c r="A504" s="60"/>
      <c r="B504" s="61"/>
      <c r="C504" s="42" t="s">
        <v>266</v>
      </c>
      <c r="D504" s="78"/>
      <c r="E504" s="102"/>
    </row>
    <row r="505" spans="1:5" ht="15" customHeight="1" thickTop="1">
      <c r="A505" s="39" t="s">
        <v>23</v>
      </c>
      <c r="B505" s="71">
        <v>41162</v>
      </c>
      <c r="C505" s="72" t="s">
        <v>10</v>
      </c>
      <c r="D505" s="73">
        <v>-162.84</v>
      </c>
      <c r="E505" s="82">
        <f>E503+D505</f>
        <v>16368.849999999977</v>
      </c>
    </row>
    <row r="506" spans="1:5" ht="15" customHeight="1">
      <c r="A506" s="39" t="s">
        <v>23</v>
      </c>
      <c r="B506" s="71">
        <v>41162</v>
      </c>
      <c r="C506" s="72" t="s">
        <v>646</v>
      </c>
      <c r="D506" s="73">
        <v>-143.06</v>
      </c>
      <c r="E506" s="82">
        <f>E505+D506</f>
        <v>16225.789999999977</v>
      </c>
    </row>
    <row r="507" spans="1:5" ht="15" customHeight="1">
      <c r="A507" s="39" t="s">
        <v>23</v>
      </c>
      <c r="B507" s="71">
        <v>41166</v>
      </c>
      <c r="C507" s="72" t="s">
        <v>687</v>
      </c>
      <c r="D507" s="80">
        <v>850</v>
      </c>
      <c r="E507" s="82">
        <f t="shared" ref="E507:E517" si="11">E506+D507</f>
        <v>17075.789999999979</v>
      </c>
    </row>
    <row r="508" spans="1:5" ht="15" customHeight="1">
      <c r="A508" s="39" t="s">
        <v>23</v>
      </c>
      <c r="B508" s="71">
        <v>41166</v>
      </c>
      <c r="C508" s="72" t="s">
        <v>123</v>
      </c>
      <c r="D508" s="73">
        <v>-123.11</v>
      </c>
      <c r="E508" s="82">
        <f t="shared" si="11"/>
        <v>16952.679999999978</v>
      </c>
    </row>
    <row r="509" spans="1:5" ht="15" customHeight="1">
      <c r="A509" s="39" t="s">
        <v>23</v>
      </c>
      <c r="B509" s="71">
        <v>41166</v>
      </c>
      <c r="C509" s="72" t="s">
        <v>110</v>
      </c>
      <c r="D509" s="73">
        <v>-1</v>
      </c>
      <c r="E509" s="82">
        <f t="shared" si="11"/>
        <v>16951.679999999978</v>
      </c>
    </row>
    <row r="510" spans="1:5" ht="15" customHeight="1">
      <c r="A510" s="39" t="s">
        <v>23</v>
      </c>
      <c r="B510" s="71">
        <v>41177</v>
      </c>
      <c r="C510" s="72" t="s">
        <v>9</v>
      </c>
      <c r="D510" s="73">
        <v>747.2</v>
      </c>
      <c r="E510" s="82">
        <f t="shared" si="11"/>
        <v>17698.879999999979</v>
      </c>
    </row>
    <row r="511" spans="1:5" ht="15" customHeight="1">
      <c r="A511" s="39" t="s">
        <v>23</v>
      </c>
      <c r="B511" s="71">
        <v>41177</v>
      </c>
      <c r="C511" s="72" t="s">
        <v>161</v>
      </c>
      <c r="D511" s="73">
        <v>-6.25</v>
      </c>
      <c r="E511" s="82">
        <f t="shared" si="11"/>
        <v>17692.629999999979</v>
      </c>
    </row>
    <row r="512" spans="1:5" ht="15" customHeight="1">
      <c r="A512" s="39" t="s">
        <v>23</v>
      </c>
      <c r="B512" s="71">
        <v>41177</v>
      </c>
      <c r="C512" s="72" t="s">
        <v>8</v>
      </c>
      <c r="D512" s="73">
        <v>-1.31</v>
      </c>
      <c r="E512" s="82">
        <f t="shared" si="11"/>
        <v>17691.319999999978</v>
      </c>
    </row>
    <row r="513" spans="1:5" ht="15" customHeight="1">
      <c r="A513" s="39" t="s">
        <v>23</v>
      </c>
      <c r="B513" s="71">
        <v>41179</v>
      </c>
      <c r="C513" s="72" t="s">
        <v>4</v>
      </c>
      <c r="D513" s="73">
        <v>-25.3</v>
      </c>
      <c r="E513" s="82">
        <f t="shared" si="11"/>
        <v>17666.019999999979</v>
      </c>
    </row>
    <row r="514" spans="1:5" ht="15" customHeight="1">
      <c r="A514" s="39" t="s">
        <v>23</v>
      </c>
      <c r="B514" s="71">
        <v>41179</v>
      </c>
      <c r="C514" s="72" t="s">
        <v>3</v>
      </c>
      <c r="D514" s="73">
        <v>-3</v>
      </c>
      <c r="E514" s="82">
        <f t="shared" si="11"/>
        <v>17663.019999999979</v>
      </c>
    </row>
    <row r="515" spans="1:5" ht="15" customHeight="1">
      <c r="A515" s="39" t="s">
        <v>23</v>
      </c>
      <c r="B515" s="71">
        <v>41179</v>
      </c>
      <c r="C515" s="72" t="s">
        <v>2</v>
      </c>
      <c r="D515" s="73">
        <v>-0.71</v>
      </c>
      <c r="E515" s="82">
        <f t="shared" si="11"/>
        <v>17662.309999999979</v>
      </c>
    </row>
    <row r="516" spans="1:5" ht="15" customHeight="1">
      <c r="A516" s="39" t="s">
        <v>23</v>
      </c>
      <c r="B516" s="71">
        <v>41179</v>
      </c>
      <c r="C516" s="72" t="s">
        <v>1</v>
      </c>
      <c r="D516" s="73">
        <v>-0.36</v>
      </c>
      <c r="E516" s="82">
        <f t="shared" si="11"/>
        <v>17661.949999999979</v>
      </c>
    </row>
    <row r="517" spans="1:5" ht="15" customHeight="1">
      <c r="A517" s="39" t="s">
        <v>23</v>
      </c>
      <c r="B517" s="71">
        <v>41179</v>
      </c>
      <c r="C517" s="72" t="s">
        <v>134</v>
      </c>
      <c r="D517" s="73">
        <v>-634.6</v>
      </c>
      <c r="E517" s="82">
        <f t="shared" si="11"/>
        <v>17027.34999999998</v>
      </c>
    </row>
    <row r="518" spans="1:5" ht="15" customHeight="1">
      <c r="A518" s="39" t="s">
        <v>23</v>
      </c>
      <c r="B518" s="71">
        <v>41179</v>
      </c>
      <c r="C518" s="72" t="s">
        <v>133</v>
      </c>
      <c r="D518" s="73">
        <v>-517.75</v>
      </c>
      <c r="E518" s="82">
        <f>E517+D518</f>
        <v>16509.59999999998</v>
      </c>
    </row>
    <row r="519" spans="1:5" ht="15" customHeight="1">
      <c r="A519" s="39" t="s">
        <v>23</v>
      </c>
      <c r="B519" s="71">
        <v>41180</v>
      </c>
      <c r="C519" s="72" t="s">
        <v>132</v>
      </c>
      <c r="D519" s="73">
        <v>-72.599999999999994</v>
      </c>
      <c r="E519" s="82">
        <f>E518+D519</f>
        <v>16436.999999999982</v>
      </c>
    </row>
    <row r="520" spans="1:5" ht="15" customHeight="1" thickBot="1">
      <c r="A520" s="39" t="s">
        <v>23</v>
      </c>
      <c r="B520" s="71">
        <v>41182</v>
      </c>
      <c r="C520" s="72" t="s">
        <v>12</v>
      </c>
      <c r="D520" s="73">
        <v>-12.5</v>
      </c>
      <c r="E520" s="82">
        <f>E519+D520</f>
        <v>16424.499999999982</v>
      </c>
    </row>
    <row r="521" spans="1:5" ht="15" customHeight="1" thickTop="1" thickBot="1">
      <c r="A521" s="60"/>
      <c r="B521" s="61"/>
      <c r="C521" s="42" t="s">
        <v>657</v>
      </c>
      <c r="D521" s="78"/>
      <c r="E521" s="102"/>
    </row>
    <row r="522" spans="1:5" ht="12" thickTop="1"/>
  </sheetData>
  <autoFilter ref="A1:E521"/>
  <pageMargins left="0.7" right="0.7" top="0.75" bottom="0.75" header="0.3" footer="0.3"/>
  <pageSetup orientation="portrait" r:id="rId1"/>
  <legacyDrawing r:id="rId2"/>
  <controls>
    <control shapeId="18628" r:id="rId3" name="Control 1220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2"/>
  <dimension ref="A1:E329"/>
  <sheetViews>
    <sheetView workbookViewId="0">
      <pane ySplit="1" topLeftCell="A2" activePane="bottomLeft" state="frozen"/>
      <selection pane="bottomLeft" activeCell="A2" sqref="A2"/>
    </sheetView>
  </sheetViews>
  <sheetFormatPr defaultColWidth="11.42578125" defaultRowHeight="11.25"/>
  <cols>
    <col min="1" max="1" width="6.7109375" style="50" customWidth="1"/>
    <col min="2" max="2" width="9.7109375" style="83" customWidth="1"/>
    <col min="3" max="3" width="50.7109375" style="50" customWidth="1"/>
    <col min="4" max="10" width="10.7109375" style="50" customWidth="1"/>
    <col min="11" max="16384" width="11.42578125" style="50"/>
  </cols>
  <sheetData>
    <row r="1" spans="1:5" s="77" customFormat="1" ht="15" customHeight="1">
      <c r="A1" s="52" t="s">
        <v>71</v>
      </c>
      <c r="B1" s="81" t="s">
        <v>45</v>
      </c>
      <c r="C1" s="81" t="s">
        <v>32</v>
      </c>
      <c r="D1" s="81" t="s">
        <v>72</v>
      </c>
      <c r="E1" s="54" t="s">
        <v>73</v>
      </c>
    </row>
    <row r="2" spans="1:5" ht="15" customHeight="1" thickBot="1">
      <c r="A2" s="43" t="s">
        <v>22</v>
      </c>
      <c r="B2" s="71">
        <v>40786</v>
      </c>
      <c r="C2" s="72" t="s">
        <v>771</v>
      </c>
      <c r="D2" s="80"/>
      <c r="E2" s="82">
        <v>14.69</v>
      </c>
    </row>
    <row r="3" spans="1:5" ht="15" customHeight="1" thickTop="1" thickBot="1">
      <c r="A3" s="60"/>
      <c r="B3" s="61"/>
      <c r="C3" s="42" t="s">
        <v>98</v>
      </c>
      <c r="D3" s="62"/>
      <c r="E3" s="63"/>
    </row>
    <row r="4" spans="1:5" ht="15" customHeight="1" thickTop="1" thickBot="1">
      <c r="A4" s="60"/>
      <c r="B4" s="61"/>
      <c r="C4" s="42" t="s">
        <v>117</v>
      </c>
      <c r="D4" s="62"/>
      <c r="E4" s="63"/>
    </row>
    <row r="5" spans="1:5" ht="15" customHeight="1" thickTop="1" thickBot="1">
      <c r="A5" s="60"/>
      <c r="B5" s="61"/>
      <c r="C5" s="42" t="s">
        <v>118</v>
      </c>
      <c r="D5" s="62"/>
      <c r="E5" s="63"/>
    </row>
    <row r="6" spans="1:5" ht="15" customHeight="1" thickTop="1">
      <c r="A6" s="43" t="s">
        <v>22</v>
      </c>
      <c r="B6" s="71">
        <v>40791</v>
      </c>
      <c r="C6" s="72" t="s">
        <v>269</v>
      </c>
      <c r="D6" s="80">
        <v>-8.94</v>
      </c>
      <c r="E6" s="82">
        <f>E2+D6</f>
        <v>5.75</v>
      </c>
    </row>
    <row r="7" spans="1:5" ht="15" customHeight="1">
      <c r="A7" s="43" t="s">
        <v>22</v>
      </c>
      <c r="B7" s="71">
        <v>40791</v>
      </c>
      <c r="C7" s="72" t="s">
        <v>270</v>
      </c>
      <c r="D7" s="80">
        <v>30</v>
      </c>
      <c r="E7" s="82">
        <f>E6+D7</f>
        <v>35.75</v>
      </c>
    </row>
    <row r="8" spans="1:5" ht="15" customHeight="1">
      <c r="A8" s="43" t="s">
        <v>22</v>
      </c>
      <c r="B8" s="71">
        <v>40791</v>
      </c>
      <c r="C8" s="72" t="s">
        <v>271</v>
      </c>
      <c r="D8" s="80">
        <v>30</v>
      </c>
      <c r="E8" s="82">
        <f t="shared" ref="E8:E41" si="0">E7+D8</f>
        <v>65.75</v>
      </c>
    </row>
    <row r="9" spans="1:5" ht="15" customHeight="1">
      <c r="A9" s="43" t="s">
        <v>22</v>
      </c>
      <c r="B9" s="71">
        <v>40791</v>
      </c>
      <c r="C9" s="72" t="s">
        <v>272</v>
      </c>
      <c r="D9" s="80">
        <v>30</v>
      </c>
      <c r="E9" s="82">
        <f t="shared" si="0"/>
        <v>95.75</v>
      </c>
    </row>
    <row r="10" spans="1:5" ht="15" customHeight="1">
      <c r="A10" s="43" t="s">
        <v>22</v>
      </c>
      <c r="B10" s="71">
        <v>40791</v>
      </c>
      <c r="C10" s="72" t="s">
        <v>273</v>
      </c>
      <c r="D10" s="80">
        <v>30</v>
      </c>
      <c r="E10" s="82">
        <f t="shared" si="0"/>
        <v>125.75</v>
      </c>
    </row>
    <row r="11" spans="1:5" ht="15" customHeight="1">
      <c r="A11" s="43" t="s">
        <v>22</v>
      </c>
      <c r="B11" s="71">
        <v>40792</v>
      </c>
      <c r="C11" s="72" t="s">
        <v>274</v>
      </c>
      <c r="D11" s="80">
        <v>0.5</v>
      </c>
      <c r="E11" s="82">
        <f t="shared" si="0"/>
        <v>126.25</v>
      </c>
    </row>
    <row r="12" spans="1:5" ht="15" customHeight="1">
      <c r="A12" s="43" t="s">
        <v>22</v>
      </c>
      <c r="B12" s="71">
        <v>40798</v>
      </c>
      <c r="C12" s="72" t="s">
        <v>275</v>
      </c>
      <c r="D12" s="80">
        <v>9</v>
      </c>
      <c r="E12" s="82">
        <f t="shared" si="0"/>
        <v>135.25</v>
      </c>
    </row>
    <row r="13" spans="1:5" ht="15" customHeight="1">
      <c r="A13" s="43" t="s">
        <v>22</v>
      </c>
      <c r="B13" s="71">
        <v>40798</v>
      </c>
      <c r="C13" s="72" t="s">
        <v>275</v>
      </c>
      <c r="D13" s="80">
        <v>9</v>
      </c>
      <c r="E13" s="82">
        <f t="shared" si="0"/>
        <v>144.25</v>
      </c>
    </row>
    <row r="14" spans="1:5" ht="15" customHeight="1">
      <c r="A14" s="43" t="s">
        <v>22</v>
      </c>
      <c r="B14" s="71">
        <v>40798</v>
      </c>
      <c r="C14" s="72" t="s">
        <v>275</v>
      </c>
      <c r="D14" s="80">
        <v>9</v>
      </c>
      <c r="E14" s="82">
        <f t="shared" si="0"/>
        <v>153.25</v>
      </c>
    </row>
    <row r="15" spans="1:5" ht="15" customHeight="1">
      <c r="A15" s="43" t="s">
        <v>22</v>
      </c>
      <c r="B15" s="71">
        <v>40798</v>
      </c>
      <c r="C15" s="72" t="s">
        <v>276</v>
      </c>
      <c r="D15" s="80">
        <v>30</v>
      </c>
      <c r="E15" s="82">
        <f t="shared" si="0"/>
        <v>183.25</v>
      </c>
    </row>
    <row r="16" spans="1:5" ht="15" customHeight="1">
      <c r="A16" s="43" t="s">
        <v>22</v>
      </c>
      <c r="B16" s="71">
        <v>40800</v>
      </c>
      <c r="C16" s="72" t="s">
        <v>277</v>
      </c>
      <c r="D16" s="80">
        <v>30</v>
      </c>
      <c r="E16" s="82">
        <f t="shared" si="0"/>
        <v>213.25</v>
      </c>
    </row>
    <row r="17" spans="1:5" ht="15" customHeight="1">
      <c r="A17" s="43" t="s">
        <v>22</v>
      </c>
      <c r="B17" s="71">
        <v>40800</v>
      </c>
      <c r="C17" s="72" t="s">
        <v>278</v>
      </c>
      <c r="D17" s="80">
        <v>30</v>
      </c>
      <c r="E17" s="82">
        <f t="shared" si="0"/>
        <v>243.25</v>
      </c>
    </row>
    <row r="18" spans="1:5" ht="15" customHeight="1">
      <c r="A18" s="43" t="s">
        <v>22</v>
      </c>
      <c r="B18" s="71">
        <v>40800</v>
      </c>
      <c r="C18" s="72" t="s">
        <v>275</v>
      </c>
      <c r="D18" s="80">
        <v>9</v>
      </c>
      <c r="E18" s="82">
        <f t="shared" si="0"/>
        <v>252.25</v>
      </c>
    </row>
    <row r="19" spans="1:5" ht="15" customHeight="1">
      <c r="A19" s="43" t="s">
        <v>22</v>
      </c>
      <c r="B19" s="71">
        <v>40800</v>
      </c>
      <c r="C19" s="72" t="s">
        <v>275</v>
      </c>
      <c r="D19" s="80">
        <v>9</v>
      </c>
      <c r="E19" s="82">
        <f t="shared" si="0"/>
        <v>261.25</v>
      </c>
    </row>
    <row r="20" spans="1:5" ht="15" customHeight="1">
      <c r="A20" s="43" t="s">
        <v>22</v>
      </c>
      <c r="B20" s="71">
        <v>40800</v>
      </c>
      <c r="C20" s="72" t="s">
        <v>279</v>
      </c>
      <c r="D20" s="80">
        <v>30</v>
      </c>
      <c r="E20" s="82">
        <f t="shared" si="0"/>
        <v>291.25</v>
      </c>
    </row>
    <row r="21" spans="1:5" ht="15" customHeight="1">
      <c r="A21" s="43" t="s">
        <v>22</v>
      </c>
      <c r="B21" s="71">
        <v>40800</v>
      </c>
      <c r="C21" s="72" t="s">
        <v>280</v>
      </c>
      <c r="D21" s="80">
        <v>13.5</v>
      </c>
      <c r="E21" s="82">
        <f t="shared" si="0"/>
        <v>304.75</v>
      </c>
    </row>
    <row r="22" spans="1:5" ht="15" customHeight="1">
      <c r="A22" s="43" t="s">
        <v>22</v>
      </c>
      <c r="B22" s="71">
        <v>40800</v>
      </c>
      <c r="C22" s="72" t="s">
        <v>275</v>
      </c>
      <c r="D22" s="80">
        <v>9</v>
      </c>
      <c r="E22" s="82">
        <f t="shared" si="0"/>
        <v>313.75</v>
      </c>
    </row>
    <row r="23" spans="1:5" ht="15" customHeight="1">
      <c r="A23" s="43" t="s">
        <v>22</v>
      </c>
      <c r="B23" s="71">
        <v>40801</v>
      </c>
      <c r="C23" s="72" t="s">
        <v>281</v>
      </c>
      <c r="D23" s="80">
        <v>141.47</v>
      </c>
      <c r="E23" s="82">
        <f t="shared" si="0"/>
        <v>455.22</v>
      </c>
    </row>
    <row r="24" spans="1:5" ht="15" customHeight="1">
      <c r="A24" s="43" t="s">
        <v>22</v>
      </c>
      <c r="B24" s="71">
        <v>40801</v>
      </c>
      <c r="C24" s="72" t="s">
        <v>282</v>
      </c>
      <c r="D24" s="80">
        <v>-54</v>
      </c>
      <c r="E24" s="82">
        <f t="shared" si="0"/>
        <v>401.22</v>
      </c>
    </row>
    <row r="25" spans="1:5" ht="15" customHeight="1">
      <c r="A25" s="43" t="s">
        <v>22</v>
      </c>
      <c r="B25" s="71">
        <v>40801</v>
      </c>
      <c r="C25" s="72" t="s">
        <v>283</v>
      </c>
      <c r="D25" s="80">
        <v>30</v>
      </c>
      <c r="E25" s="82">
        <f t="shared" si="0"/>
        <v>431.22</v>
      </c>
    </row>
    <row r="26" spans="1:5" ht="15" customHeight="1">
      <c r="A26" s="43" t="s">
        <v>22</v>
      </c>
      <c r="B26" s="71">
        <v>40801</v>
      </c>
      <c r="C26" s="72" t="s">
        <v>284</v>
      </c>
      <c r="D26" s="80">
        <v>47.68</v>
      </c>
      <c r="E26" s="82">
        <f t="shared" si="0"/>
        <v>478.90000000000003</v>
      </c>
    </row>
    <row r="27" spans="1:5" ht="15" customHeight="1">
      <c r="A27" s="43" t="s">
        <v>22</v>
      </c>
      <c r="B27" s="71">
        <v>40802</v>
      </c>
      <c r="C27" s="72" t="s">
        <v>42</v>
      </c>
      <c r="D27" s="80">
        <v>4.5</v>
      </c>
      <c r="E27" s="82">
        <f t="shared" si="0"/>
        <v>483.40000000000003</v>
      </c>
    </row>
    <row r="28" spans="1:5" ht="15" customHeight="1">
      <c r="A28" s="43" t="s">
        <v>22</v>
      </c>
      <c r="B28" s="71">
        <v>40802</v>
      </c>
      <c r="C28" s="72" t="s">
        <v>285</v>
      </c>
      <c r="D28" s="80">
        <v>30</v>
      </c>
      <c r="E28" s="82">
        <f t="shared" si="0"/>
        <v>513.40000000000009</v>
      </c>
    </row>
    <row r="29" spans="1:5" ht="15" customHeight="1">
      <c r="A29" s="43" t="s">
        <v>22</v>
      </c>
      <c r="B29" s="71">
        <v>40802</v>
      </c>
      <c r="C29" s="72" t="s">
        <v>286</v>
      </c>
      <c r="D29" s="80">
        <v>137.55000000000001</v>
      </c>
      <c r="E29" s="82">
        <f t="shared" si="0"/>
        <v>650.95000000000005</v>
      </c>
    </row>
    <row r="30" spans="1:5" ht="15" customHeight="1">
      <c r="A30" s="43" t="s">
        <v>22</v>
      </c>
      <c r="B30" s="71">
        <v>40803</v>
      </c>
      <c r="C30" s="72" t="s">
        <v>49</v>
      </c>
      <c r="D30" s="80">
        <v>-523.79999999999995</v>
      </c>
      <c r="E30" s="82">
        <f t="shared" si="0"/>
        <v>127.15000000000009</v>
      </c>
    </row>
    <row r="31" spans="1:5" ht="15" customHeight="1">
      <c r="A31" s="43" t="s">
        <v>22</v>
      </c>
      <c r="B31" s="71">
        <v>40806</v>
      </c>
      <c r="C31" s="72" t="s">
        <v>287</v>
      </c>
      <c r="D31" s="80">
        <v>30</v>
      </c>
      <c r="E31" s="82">
        <f t="shared" si="0"/>
        <v>157.15000000000009</v>
      </c>
    </row>
    <row r="32" spans="1:5" ht="15" customHeight="1">
      <c r="A32" s="43" t="s">
        <v>22</v>
      </c>
      <c r="B32" s="71">
        <v>40806</v>
      </c>
      <c r="C32" s="72" t="s">
        <v>288</v>
      </c>
      <c r="D32" s="80">
        <v>47.09</v>
      </c>
      <c r="E32" s="82">
        <f t="shared" si="0"/>
        <v>204.24000000000009</v>
      </c>
    </row>
    <row r="33" spans="1:5" ht="15" customHeight="1">
      <c r="A33" s="43" t="s">
        <v>22</v>
      </c>
      <c r="B33" s="71">
        <v>40807</v>
      </c>
      <c r="C33" s="72" t="s">
        <v>289</v>
      </c>
      <c r="D33" s="80">
        <v>-25</v>
      </c>
      <c r="E33" s="82">
        <f t="shared" si="0"/>
        <v>179.24000000000009</v>
      </c>
    </row>
    <row r="34" spans="1:5" ht="15" customHeight="1">
      <c r="A34" s="43" t="s">
        <v>22</v>
      </c>
      <c r="B34" s="71">
        <v>40812</v>
      </c>
      <c r="C34" s="72" t="s">
        <v>290</v>
      </c>
      <c r="D34" s="80">
        <v>-29</v>
      </c>
      <c r="E34" s="82">
        <f t="shared" si="0"/>
        <v>150.24000000000009</v>
      </c>
    </row>
    <row r="35" spans="1:5" ht="15" customHeight="1">
      <c r="A35" s="43" t="s">
        <v>22</v>
      </c>
      <c r="B35" s="71">
        <v>40812</v>
      </c>
      <c r="C35" s="72" t="s">
        <v>275</v>
      </c>
      <c r="D35" s="80">
        <v>9</v>
      </c>
      <c r="E35" s="82">
        <f t="shared" si="0"/>
        <v>159.24000000000009</v>
      </c>
    </row>
    <row r="36" spans="1:5" ht="15" customHeight="1">
      <c r="A36" s="43" t="s">
        <v>22</v>
      </c>
      <c r="B36" s="71">
        <v>40812</v>
      </c>
      <c r="C36" s="72" t="s">
        <v>291</v>
      </c>
      <c r="D36" s="80">
        <v>2.76</v>
      </c>
      <c r="E36" s="82">
        <f t="shared" si="0"/>
        <v>162.00000000000009</v>
      </c>
    </row>
    <row r="37" spans="1:5" ht="15" customHeight="1">
      <c r="A37" s="43" t="s">
        <v>22</v>
      </c>
      <c r="B37" s="71">
        <v>40812</v>
      </c>
      <c r="C37" s="72" t="s">
        <v>275</v>
      </c>
      <c r="D37" s="80">
        <v>9</v>
      </c>
      <c r="E37" s="82">
        <f t="shared" si="0"/>
        <v>171.00000000000009</v>
      </c>
    </row>
    <row r="38" spans="1:5" ht="15" customHeight="1">
      <c r="A38" s="43" t="s">
        <v>22</v>
      </c>
      <c r="B38" s="71">
        <v>40814</v>
      </c>
      <c r="C38" s="72" t="s">
        <v>292</v>
      </c>
      <c r="D38" s="80">
        <v>30</v>
      </c>
      <c r="E38" s="82">
        <f t="shared" si="0"/>
        <v>201.00000000000009</v>
      </c>
    </row>
    <row r="39" spans="1:5" ht="15" customHeight="1">
      <c r="A39" s="43" t="s">
        <v>22</v>
      </c>
      <c r="B39" s="71">
        <v>40815</v>
      </c>
      <c r="C39" s="72" t="s">
        <v>293</v>
      </c>
      <c r="D39" s="80">
        <v>30</v>
      </c>
      <c r="E39" s="82">
        <f t="shared" si="0"/>
        <v>231.00000000000009</v>
      </c>
    </row>
    <row r="40" spans="1:5" ht="15" customHeight="1">
      <c r="A40" s="43" t="s">
        <v>22</v>
      </c>
      <c r="B40" s="71">
        <v>40816</v>
      </c>
      <c r="C40" s="72" t="s">
        <v>275</v>
      </c>
      <c r="D40" s="80">
        <v>9</v>
      </c>
      <c r="E40" s="82">
        <f t="shared" si="0"/>
        <v>240.00000000000009</v>
      </c>
    </row>
    <row r="41" spans="1:5" ht="15" customHeight="1" thickBot="1">
      <c r="A41" s="43" t="s">
        <v>22</v>
      </c>
      <c r="B41" s="71">
        <v>40816</v>
      </c>
      <c r="C41" s="72" t="s">
        <v>49</v>
      </c>
      <c r="D41" s="80">
        <v>-150</v>
      </c>
      <c r="E41" s="82">
        <f t="shared" si="0"/>
        <v>90.000000000000085</v>
      </c>
    </row>
    <row r="42" spans="1:5" ht="15" customHeight="1" thickTop="1" thickBot="1">
      <c r="A42" s="60"/>
      <c r="B42" s="61"/>
      <c r="C42" s="42" t="s">
        <v>136</v>
      </c>
      <c r="D42" s="62"/>
      <c r="E42" s="63"/>
    </row>
    <row r="43" spans="1:5" ht="15" customHeight="1" thickTop="1">
      <c r="A43" s="43" t="s">
        <v>22</v>
      </c>
      <c r="B43" s="71">
        <v>40819</v>
      </c>
      <c r="C43" s="72" t="s">
        <v>294</v>
      </c>
      <c r="D43" s="80">
        <v>30</v>
      </c>
      <c r="E43" s="82">
        <f>E41+D43</f>
        <v>120.00000000000009</v>
      </c>
    </row>
    <row r="44" spans="1:5" ht="15" customHeight="1">
      <c r="A44" s="43" t="s">
        <v>22</v>
      </c>
      <c r="B44" s="71">
        <v>40819</v>
      </c>
      <c r="C44" s="72" t="s">
        <v>295</v>
      </c>
      <c r="D44" s="80">
        <v>-30.6</v>
      </c>
      <c r="E44" s="82">
        <f>E43+D44</f>
        <v>89.400000000000091</v>
      </c>
    </row>
    <row r="45" spans="1:5" ht="15" customHeight="1">
      <c r="A45" s="43" t="s">
        <v>22</v>
      </c>
      <c r="B45" s="71">
        <v>40819</v>
      </c>
      <c r="C45" s="72" t="s">
        <v>296</v>
      </c>
      <c r="D45" s="80">
        <v>30</v>
      </c>
      <c r="E45" s="82">
        <f t="shared" ref="E45:E62" si="1">E44+D45</f>
        <v>119.40000000000009</v>
      </c>
    </row>
    <row r="46" spans="1:5" ht="15" customHeight="1">
      <c r="A46" s="43" t="s">
        <v>22</v>
      </c>
      <c r="B46" s="71">
        <v>40821</v>
      </c>
      <c r="C46" s="72" t="s">
        <v>275</v>
      </c>
      <c r="D46" s="80">
        <v>9</v>
      </c>
      <c r="E46" s="82">
        <f t="shared" si="1"/>
        <v>128.40000000000009</v>
      </c>
    </row>
    <row r="47" spans="1:5" ht="15" customHeight="1">
      <c r="A47" s="43" t="s">
        <v>22</v>
      </c>
      <c r="B47" s="71">
        <v>40822</v>
      </c>
      <c r="C47" s="72" t="s">
        <v>297</v>
      </c>
      <c r="D47" s="80">
        <v>30</v>
      </c>
      <c r="E47" s="82">
        <f t="shared" si="1"/>
        <v>158.40000000000009</v>
      </c>
    </row>
    <row r="48" spans="1:5" ht="15" customHeight="1">
      <c r="A48" s="43" t="s">
        <v>22</v>
      </c>
      <c r="B48" s="71">
        <v>40822</v>
      </c>
      <c r="C48" s="72" t="s">
        <v>275</v>
      </c>
      <c r="D48" s="80">
        <v>9</v>
      </c>
      <c r="E48" s="82">
        <f t="shared" si="1"/>
        <v>167.40000000000009</v>
      </c>
    </row>
    <row r="49" spans="1:5" ht="15" customHeight="1">
      <c r="A49" s="43" t="s">
        <v>22</v>
      </c>
      <c r="B49" s="71">
        <v>40822</v>
      </c>
      <c r="C49" s="72" t="s">
        <v>42</v>
      </c>
      <c r="D49" s="80">
        <v>4.5</v>
      </c>
      <c r="E49" s="82">
        <f t="shared" si="1"/>
        <v>171.90000000000009</v>
      </c>
    </row>
    <row r="50" spans="1:5" ht="15" customHeight="1">
      <c r="A50" s="43" t="s">
        <v>22</v>
      </c>
      <c r="B50" s="71">
        <v>40827</v>
      </c>
      <c r="C50" s="72" t="s">
        <v>298</v>
      </c>
      <c r="D50" s="80">
        <v>-56.25</v>
      </c>
      <c r="E50" s="82">
        <f t="shared" si="1"/>
        <v>115.65000000000009</v>
      </c>
    </row>
    <row r="51" spans="1:5" ht="15" customHeight="1">
      <c r="A51" s="43" t="s">
        <v>22</v>
      </c>
      <c r="B51" s="71">
        <v>40830</v>
      </c>
      <c r="C51" s="72" t="s">
        <v>42</v>
      </c>
      <c r="D51" s="80">
        <v>4.5</v>
      </c>
      <c r="E51" s="82">
        <f t="shared" si="1"/>
        <v>120.15000000000009</v>
      </c>
    </row>
    <row r="52" spans="1:5" ht="15" customHeight="1">
      <c r="A52" s="43" t="s">
        <v>22</v>
      </c>
      <c r="B52" s="71">
        <v>40835</v>
      </c>
      <c r="C52" s="72" t="s">
        <v>299</v>
      </c>
      <c r="D52" s="80">
        <v>-25.3</v>
      </c>
      <c r="E52" s="82">
        <f t="shared" si="1"/>
        <v>94.850000000000094</v>
      </c>
    </row>
    <row r="53" spans="1:5" ht="15" customHeight="1">
      <c r="A53" s="43" t="s">
        <v>22</v>
      </c>
      <c r="B53" s="71">
        <v>40840</v>
      </c>
      <c r="C53" s="72" t="s">
        <v>300</v>
      </c>
      <c r="D53" s="80">
        <v>-11.25</v>
      </c>
      <c r="E53" s="82">
        <f t="shared" si="1"/>
        <v>83.600000000000094</v>
      </c>
    </row>
    <row r="54" spans="1:5" ht="15" customHeight="1">
      <c r="A54" s="43" t="s">
        <v>22</v>
      </c>
      <c r="B54" s="71">
        <v>40844</v>
      </c>
      <c r="C54" s="72" t="s">
        <v>301</v>
      </c>
      <c r="D54" s="80">
        <v>7.5</v>
      </c>
      <c r="E54" s="82">
        <f t="shared" si="1"/>
        <v>91.100000000000094</v>
      </c>
    </row>
    <row r="55" spans="1:5" ht="15" customHeight="1">
      <c r="A55" s="43" t="s">
        <v>22</v>
      </c>
      <c r="B55" s="71">
        <v>40845</v>
      </c>
      <c r="C55" s="72" t="s">
        <v>302</v>
      </c>
      <c r="D55" s="80">
        <v>33</v>
      </c>
      <c r="E55" s="82">
        <f t="shared" si="1"/>
        <v>124.10000000000009</v>
      </c>
    </row>
    <row r="56" spans="1:5" ht="15" customHeight="1">
      <c r="A56" s="43" t="s">
        <v>22</v>
      </c>
      <c r="B56" s="71">
        <v>40845</v>
      </c>
      <c r="C56" s="72" t="s">
        <v>301</v>
      </c>
      <c r="D56" s="80">
        <v>5</v>
      </c>
      <c r="E56" s="82">
        <f t="shared" si="1"/>
        <v>129.10000000000008</v>
      </c>
    </row>
    <row r="57" spans="1:5" ht="15" customHeight="1" thickBot="1">
      <c r="A57" s="43" t="s">
        <v>22</v>
      </c>
      <c r="B57" s="71">
        <v>40845</v>
      </c>
      <c r="C57" s="72" t="s">
        <v>301</v>
      </c>
      <c r="D57" s="80">
        <v>7.5</v>
      </c>
      <c r="E57" s="82">
        <f t="shared" si="1"/>
        <v>136.60000000000008</v>
      </c>
    </row>
    <row r="58" spans="1:5" ht="15" customHeight="1" thickTop="1" thickBot="1">
      <c r="A58" s="60"/>
      <c r="B58" s="61"/>
      <c r="C58" s="42" t="s">
        <v>155</v>
      </c>
      <c r="D58" s="62"/>
      <c r="E58" s="63"/>
    </row>
    <row r="59" spans="1:5" ht="15" customHeight="1" thickTop="1">
      <c r="A59" s="43" t="s">
        <v>22</v>
      </c>
      <c r="B59" s="71">
        <v>40848</v>
      </c>
      <c r="C59" s="72" t="s">
        <v>303</v>
      </c>
      <c r="D59" s="80">
        <v>75.900000000000006</v>
      </c>
      <c r="E59" s="82">
        <f>E57+D59</f>
        <v>212.50000000000009</v>
      </c>
    </row>
    <row r="60" spans="1:5" ht="15" customHeight="1">
      <c r="A60" s="43" t="s">
        <v>22</v>
      </c>
      <c r="B60" s="71">
        <v>40849</v>
      </c>
      <c r="C60" s="72" t="s">
        <v>304</v>
      </c>
      <c r="D60" s="80">
        <v>-11.25</v>
      </c>
      <c r="E60" s="82">
        <f>E59+D60</f>
        <v>201.25000000000009</v>
      </c>
    </row>
    <row r="61" spans="1:5" ht="15" customHeight="1">
      <c r="A61" s="43" t="s">
        <v>22</v>
      </c>
      <c r="B61" s="71">
        <v>40849</v>
      </c>
      <c r="C61" s="72" t="s">
        <v>305</v>
      </c>
      <c r="D61" s="80">
        <v>-4.5</v>
      </c>
      <c r="E61" s="82">
        <f t="shared" si="1"/>
        <v>196.75000000000009</v>
      </c>
    </row>
    <row r="62" spans="1:5" ht="15" customHeight="1">
      <c r="A62" s="43" t="s">
        <v>22</v>
      </c>
      <c r="B62" s="71">
        <v>40849</v>
      </c>
      <c r="C62" s="72" t="s">
        <v>301</v>
      </c>
      <c r="D62" s="80">
        <v>7.5</v>
      </c>
      <c r="E62" s="82">
        <f t="shared" si="1"/>
        <v>204.25000000000009</v>
      </c>
    </row>
    <row r="63" spans="1:5" ht="15" customHeight="1">
      <c r="A63" s="43" t="s">
        <v>22</v>
      </c>
      <c r="B63" s="71">
        <v>40850</v>
      </c>
      <c r="C63" s="72" t="s">
        <v>301</v>
      </c>
      <c r="D63" s="80">
        <v>32.5</v>
      </c>
      <c r="E63" s="82">
        <f>E62+D63</f>
        <v>236.75000000000009</v>
      </c>
    </row>
    <row r="64" spans="1:5" ht="15" customHeight="1">
      <c r="A64" s="43" t="s">
        <v>22</v>
      </c>
      <c r="B64" s="71">
        <v>40850</v>
      </c>
      <c r="C64" s="72" t="s">
        <v>306</v>
      </c>
      <c r="D64" s="80">
        <v>-11.25</v>
      </c>
      <c r="E64" s="82">
        <f>E63+D64</f>
        <v>225.50000000000009</v>
      </c>
    </row>
    <row r="65" spans="1:5" ht="15" customHeight="1">
      <c r="A65" s="43" t="s">
        <v>22</v>
      </c>
      <c r="B65" s="71">
        <v>40850</v>
      </c>
      <c r="C65" s="72" t="s">
        <v>307</v>
      </c>
      <c r="D65" s="80">
        <v>-27.25</v>
      </c>
      <c r="E65" s="82">
        <f t="shared" ref="E65:E109" si="2">E64+D65</f>
        <v>198.25000000000009</v>
      </c>
    </row>
    <row r="66" spans="1:5" ht="15" customHeight="1">
      <c r="A66" s="43" t="s">
        <v>22</v>
      </c>
      <c r="B66" s="71">
        <v>40851</v>
      </c>
      <c r="C66" s="72" t="s">
        <v>308</v>
      </c>
      <c r="D66" s="80">
        <v>5</v>
      </c>
      <c r="E66" s="82">
        <f t="shared" si="2"/>
        <v>203.25000000000009</v>
      </c>
    </row>
    <row r="67" spans="1:5" ht="15" customHeight="1">
      <c r="A67" s="43" t="s">
        <v>22</v>
      </c>
      <c r="B67" s="71">
        <v>40851</v>
      </c>
      <c r="C67" s="72" t="s">
        <v>301</v>
      </c>
      <c r="D67" s="80">
        <v>50</v>
      </c>
      <c r="E67" s="82">
        <f t="shared" si="2"/>
        <v>253.25000000000009</v>
      </c>
    </row>
    <row r="68" spans="1:5" ht="15" customHeight="1">
      <c r="A68" s="43" t="s">
        <v>22</v>
      </c>
      <c r="B68" s="71">
        <v>40851</v>
      </c>
      <c r="C68" s="72" t="s">
        <v>301</v>
      </c>
      <c r="D68" s="80">
        <v>2.5</v>
      </c>
      <c r="E68" s="82">
        <f t="shared" si="2"/>
        <v>255.75000000000009</v>
      </c>
    </row>
    <row r="69" spans="1:5" ht="15" customHeight="1">
      <c r="A69" s="43" t="s">
        <v>22</v>
      </c>
      <c r="B69" s="71">
        <v>40851</v>
      </c>
      <c r="C69" s="72" t="s">
        <v>309</v>
      </c>
      <c r="D69" s="80">
        <v>-30</v>
      </c>
      <c r="E69" s="82">
        <f t="shared" si="2"/>
        <v>225.75000000000009</v>
      </c>
    </row>
    <row r="70" spans="1:5" ht="15" customHeight="1">
      <c r="A70" s="43" t="s">
        <v>22</v>
      </c>
      <c r="B70" s="71">
        <v>40854</v>
      </c>
      <c r="C70" s="72" t="s">
        <v>301</v>
      </c>
      <c r="D70" s="80">
        <v>10</v>
      </c>
      <c r="E70" s="82">
        <f t="shared" si="2"/>
        <v>235.75000000000009</v>
      </c>
    </row>
    <row r="71" spans="1:5" ht="15" customHeight="1">
      <c r="A71" s="43" t="s">
        <v>22</v>
      </c>
      <c r="B71" s="71">
        <v>40857</v>
      </c>
      <c r="C71" s="72" t="s">
        <v>302</v>
      </c>
      <c r="D71" s="80">
        <v>15</v>
      </c>
      <c r="E71" s="82">
        <f t="shared" si="2"/>
        <v>250.75000000000009</v>
      </c>
    </row>
    <row r="72" spans="1:5" ht="15" customHeight="1">
      <c r="A72" s="43" t="s">
        <v>22</v>
      </c>
      <c r="B72" s="71">
        <v>40861</v>
      </c>
      <c r="C72" s="72" t="s">
        <v>301</v>
      </c>
      <c r="D72" s="80">
        <v>10</v>
      </c>
      <c r="E72" s="82">
        <f t="shared" si="2"/>
        <v>260.75000000000011</v>
      </c>
    </row>
    <row r="73" spans="1:5" ht="15" customHeight="1">
      <c r="A73" s="43" t="s">
        <v>22</v>
      </c>
      <c r="B73" s="71">
        <v>40862</v>
      </c>
      <c r="C73" s="72" t="s">
        <v>301</v>
      </c>
      <c r="D73" s="80">
        <v>15</v>
      </c>
      <c r="E73" s="82">
        <f t="shared" si="2"/>
        <v>275.75000000000011</v>
      </c>
    </row>
    <row r="74" spans="1:5" ht="15" customHeight="1">
      <c r="A74" s="43" t="s">
        <v>22</v>
      </c>
      <c r="B74" s="71">
        <v>40862</v>
      </c>
      <c r="C74" s="72" t="s">
        <v>301</v>
      </c>
      <c r="D74" s="80">
        <v>2.5</v>
      </c>
      <c r="E74" s="82">
        <f t="shared" si="2"/>
        <v>278.25000000000011</v>
      </c>
    </row>
    <row r="75" spans="1:5" ht="15" customHeight="1">
      <c r="A75" s="43" t="s">
        <v>22</v>
      </c>
      <c r="B75" s="71">
        <v>40862</v>
      </c>
      <c r="C75" s="72" t="s">
        <v>310</v>
      </c>
      <c r="D75" s="80">
        <v>18</v>
      </c>
      <c r="E75" s="82">
        <f t="shared" si="2"/>
        <v>296.25000000000011</v>
      </c>
    </row>
    <row r="76" spans="1:5" ht="15" customHeight="1">
      <c r="A76" s="43" t="s">
        <v>22</v>
      </c>
      <c r="B76" s="71">
        <v>40863</v>
      </c>
      <c r="C76" s="72" t="s">
        <v>301</v>
      </c>
      <c r="D76" s="80">
        <v>10</v>
      </c>
      <c r="E76" s="82">
        <f t="shared" si="2"/>
        <v>306.25000000000011</v>
      </c>
    </row>
    <row r="77" spans="1:5" ht="15" customHeight="1">
      <c r="A77" s="43" t="s">
        <v>22</v>
      </c>
      <c r="B77" s="71">
        <v>40863</v>
      </c>
      <c r="C77" s="72" t="s">
        <v>49</v>
      </c>
      <c r="D77" s="80">
        <v>-100</v>
      </c>
      <c r="E77" s="82">
        <f t="shared" si="2"/>
        <v>206.25000000000011</v>
      </c>
    </row>
    <row r="78" spans="1:5" ht="15" customHeight="1">
      <c r="A78" s="43" t="s">
        <v>22</v>
      </c>
      <c r="B78" s="71">
        <v>40864</v>
      </c>
      <c r="C78" s="72" t="s">
        <v>301</v>
      </c>
      <c r="D78" s="80">
        <v>2.5</v>
      </c>
      <c r="E78" s="82">
        <f t="shared" si="2"/>
        <v>208.75000000000011</v>
      </c>
    </row>
    <row r="79" spans="1:5" ht="15" customHeight="1">
      <c r="A79" s="43" t="s">
        <v>22</v>
      </c>
      <c r="B79" s="71">
        <v>40864</v>
      </c>
      <c r="C79" s="72" t="s">
        <v>311</v>
      </c>
      <c r="D79" s="80">
        <v>9</v>
      </c>
      <c r="E79" s="82">
        <f t="shared" si="2"/>
        <v>217.75000000000011</v>
      </c>
    </row>
    <row r="80" spans="1:5" ht="15" customHeight="1">
      <c r="A80" s="43" t="s">
        <v>22</v>
      </c>
      <c r="B80" s="71">
        <v>40865</v>
      </c>
      <c r="C80" s="72" t="s">
        <v>301</v>
      </c>
      <c r="D80" s="80">
        <v>12.5</v>
      </c>
      <c r="E80" s="82">
        <f t="shared" si="2"/>
        <v>230.25000000000011</v>
      </c>
    </row>
    <row r="81" spans="1:5" ht="15" customHeight="1">
      <c r="A81" s="43" t="s">
        <v>22</v>
      </c>
      <c r="B81" s="71">
        <v>40865</v>
      </c>
      <c r="C81" s="72" t="s">
        <v>312</v>
      </c>
      <c r="D81" s="80">
        <v>4.5</v>
      </c>
      <c r="E81" s="82">
        <f t="shared" si="2"/>
        <v>234.75000000000011</v>
      </c>
    </row>
    <row r="82" spans="1:5" ht="15" customHeight="1">
      <c r="A82" s="43" t="s">
        <v>22</v>
      </c>
      <c r="B82" s="71">
        <v>40868</v>
      </c>
      <c r="C82" s="72" t="s">
        <v>301</v>
      </c>
      <c r="D82" s="80">
        <v>10</v>
      </c>
      <c r="E82" s="82">
        <f t="shared" si="2"/>
        <v>244.75000000000011</v>
      </c>
    </row>
    <row r="83" spans="1:5" ht="15" customHeight="1">
      <c r="A83" s="43" t="s">
        <v>22</v>
      </c>
      <c r="B83" s="71">
        <v>40868</v>
      </c>
      <c r="C83" s="72" t="s">
        <v>301</v>
      </c>
      <c r="D83" s="80">
        <v>5</v>
      </c>
      <c r="E83" s="82">
        <f t="shared" si="2"/>
        <v>249.75000000000011</v>
      </c>
    </row>
    <row r="84" spans="1:5" ht="15" customHeight="1">
      <c r="A84" s="43" t="s">
        <v>22</v>
      </c>
      <c r="B84" s="71">
        <v>40869</v>
      </c>
      <c r="C84" s="72" t="s">
        <v>301</v>
      </c>
      <c r="D84" s="80">
        <v>10</v>
      </c>
      <c r="E84" s="82">
        <f t="shared" si="2"/>
        <v>259.75000000000011</v>
      </c>
    </row>
    <row r="85" spans="1:5" ht="15" customHeight="1">
      <c r="A85" s="43" t="s">
        <v>22</v>
      </c>
      <c r="B85" s="71">
        <v>40869</v>
      </c>
      <c r="C85" s="72" t="s">
        <v>301</v>
      </c>
      <c r="D85" s="80">
        <v>5</v>
      </c>
      <c r="E85" s="82">
        <f t="shared" si="2"/>
        <v>264.75000000000011</v>
      </c>
    </row>
    <row r="86" spans="1:5" ht="15" customHeight="1">
      <c r="A86" s="43" t="s">
        <v>22</v>
      </c>
      <c r="B86" s="71">
        <v>40870</v>
      </c>
      <c r="C86" s="72" t="s">
        <v>301</v>
      </c>
      <c r="D86" s="80">
        <v>5</v>
      </c>
      <c r="E86" s="82">
        <f t="shared" si="2"/>
        <v>269.75000000000011</v>
      </c>
    </row>
    <row r="87" spans="1:5" ht="15" customHeight="1">
      <c r="A87" s="43" t="s">
        <v>22</v>
      </c>
      <c r="B87" s="71">
        <v>40870</v>
      </c>
      <c r="C87" s="72" t="s">
        <v>301</v>
      </c>
      <c r="D87" s="80">
        <v>5</v>
      </c>
      <c r="E87" s="82">
        <f t="shared" si="2"/>
        <v>274.75000000000011</v>
      </c>
    </row>
    <row r="88" spans="1:5" ht="15" customHeight="1">
      <c r="A88" s="43" t="s">
        <v>22</v>
      </c>
      <c r="B88" s="71">
        <v>40870</v>
      </c>
      <c r="C88" s="72" t="s">
        <v>301</v>
      </c>
      <c r="D88" s="80">
        <v>125</v>
      </c>
      <c r="E88" s="82">
        <f t="shared" si="2"/>
        <v>399.75000000000011</v>
      </c>
    </row>
    <row r="89" spans="1:5" ht="15" customHeight="1">
      <c r="A89" s="43" t="s">
        <v>22</v>
      </c>
      <c r="B89" s="71">
        <v>40870</v>
      </c>
      <c r="C89" s="72" t="s">
        <v>301</v>
      </c>
      <c r="D89" s="80">
        <v>125</v>
      </c>
      <c r="E89" s="82">
        <f t="shared" si="2"/>
        <v>524.75000000000011</v>
      </c>
    </row>
    <row r="90" spans="1:5" ht="15" customHeight="1">
      <c r="A90" s="43" t="s">
        <v>22</v>
      </c>
      <c r="B90" s="71">
        <v>40870</v>
      </c>
      <c r="C90" s="72" t="s">
        <v>313</v>
      </c>
      <c r="D90" s="80">
        <v>16.600000000000001</v>
      </c>
      <c r="E90" s="82">
        <f t="shared" si="2"/>
        <v>541.35000000000014</v>
      </c>
    </row>
    <row r="91" spans="1:5" ht="15" customHeight="1">
      <c r="A91" s="43" t="s">
        <v>22</v>
      </c>
      <c r="B91" s="71">
        <v>40871</v>
      </c>
      <c r="C91" s="72" t="s">
        <v>301</v>
      </c>
      <c r="D91" s="80">
        <v>125</v>
      </c>
      <c r="E91" s="82">
        <f t="shared" si="2"/>
        <v>666.35000000000014</v>
      </c>
    </row>
    <row r="92" spans="1:5" ht="15" customHeight="1">
      <c r="A92" s="43" t="s">
        <v>22</v>
      </c>
      <c r="B92" s="71">
        <v>40871</v>
      </c>
      <c r="C92" s="72" t="s">
        <v>301</v>
      </c>
      <c r="D92" s="80">
        <v>125</v>
      </c>
      <c r="E92" s="82">
        <f t="shared" si="2"/>
        <v>791.35000000000014</v>
      </c>
    </row>
    <row r="93" spans="1:5" ht="15" customHeight="1">
      <c r="A93" s="43" t="s">
        <v>22</v>
      </c>
      <c r="B93" s="71">
        <v>40871</v>
      </c>
      <c r="C93" s="72" t="s">
        <v>301</v>
      </c>
      <c r="D93" s="80">
        <v>10</v>
      </c>
      <c r="E93" s="82">
        <f t="shared" si="2"/>
        <v>801.35000000000014</v>
      </c>
    </row>
    <row r="94" spans="1:5" ht="15" customHeight="1">
      <c r="A94" s="43" t="s">
        <v>22</v>
      </c>
      <c r="B94" s="71">
        <v>40871</v>
      </c>
      <c r="C94" s="72" t="s">
        <v>49</v>
      </c>
      <c r="D94" s="80">
        <v>-1000</v>
      </c>
      <c r="E94" s="82">
        <f t="shared" si="2"/>
        <v>-198.64999999999986</v>
      </c>
    </row>
    <row r="95" spans="1:5" ht="15" customHeight="1">
      <c r="A95" s="43" t="s">
        <v>22</v>
      </c>
      <c r="B95" s="71">
        <v>40872</v>
      </c>
      <c r="C95" s="72" t="s">
        <v>314</v>
      </c>
      <c r="D95" s="80">
        <v>5.64</v>
      </c>
      <c r="E95" s="82">
        <f t="shared" si="2"/>
        <v>-193.00999999999988</v>
      </c>
    </row>
    <row r="96" spans="1:5" ht="15" customHeight="1">
      <c r="A96" s="43" t="s">
        <v>22</v>
      </c>
      <c r="B96" s="71">
        <v>40872</v>
      </c>
      <c r="C96" s="72" t="s">
        <v>315</v>
      </c>
      <c r="D96" s="80">
        <v>16.600000000000001</v>
      </c>
      <c r="E96" s="82">
        <f t="shared" si="2"/>
        <v>-176.40999999999988</v>
      </c>
    </row>
    <row r="97" spans="1:5" ht="15" customHeight="1">
      <c r="A97" s="43" t="s">
        <v>22</v>
      </c>
      <c r="B97" s="71">
        <v>40872</v>
      </c>
      <c r="C97" s="72" t="s">
        <v>315</v>
      </c>
      <c r="D97" s="80">
        <v>35.299999999999997</v>
      </c>
      <c r="E97" s="82">
        <f t="shared" si="2"/>
        <v>-141.1099999999999</v>
      </c>
    </row>
    <row r="98" spans="1:5" ht="15" customHeight="1">
      <c r="A98" s="43" t="s">
        <v>22</v>
      </c>
      <c r="B98" s="71">
        <v>40875</v>
      </c>
      <c r="C98" s="72" t="s">
        <v>316</v>
      </c>
      <c r="D98" s="80">
        <v>4.5</v>
      </c>
      <c r="E98" s="82">
        <f t="shared" si="2"/>
        <v>-136.6099999999999</v>
      </c>
    </row>
    <row r="99" spans="1:5" ht="15" customHeight="1">
      <c r="A99" s="43" t="s">
        <v>22</v>
      </c>
      <c r="B99" s="71">
        <v>40875</v>
      </c>
      <c r="C99" s="72" t="s">
        <v>275</v>
      </c>
      <c r="D99" s="80">
        <v>5</v>
      </c>
      <c r="E99" s="82">
        <f t="shared" si="2"/>
        <v>-131.6099999999999</v>
      </c>
    </row>
    <row r="100" spans="1:5" ht="15" customHeight="1">
      <c r="A100" s="43" t="s">
        <v>22</v>
      </c>
      <c r="B100" s="71">
        <v>40875</v>
      </c>
      <c r="C100" s="72" t="s">
        <v>301</v>
      </c>
      <c r="D100" s="80">
        <v>125</v>
      </c>
      <c r="E100" s="82">
        <f t="shared" si="2"/>
        <v>-6.6099999999999</v>
      </c>
    </row>
    <row r="101" spans="1:5" ht="15" customHeight="1">
      <c r="A101" s="43" t="s">
        <v>22</v>
      </c>
      <c r="B101" s="71">
        <v>40875</v>
      </c>
      <c r="C101" s="72" t="s">
        <v>317</v>
      </c>
      <c r="D101" s="80">
        <v>-10.8</v>
      </c>
      <c r="E101" s="82">
        <f t="shared" si="2"/>
        <v>-17.409999999999901</v>
      </c>
    </row>
    <row r="102" spans="1:5" ht="15" customHeight="1">
      <c r="A102" s="43" t="s">
        <v>22</v>
      </c>
      <c r="B102" s="71">
        <v>40875</v>
      </c>
      <c r="C102" s="72" t="s">
        <v>315</v>
      </c>
      <c r="D102" s="80">
        <v>8.5</v>
      </c>
      <c r="E102" s="82">
        <f t="shared" si="2"/>
        <v>-8.9099999999999007</v>
      </c>
    </row>
    <row r="103" spans="1:5" ht="15" customHeight="1">
      <c r="A103" s="43" t="s">
        <v>22</v>
      </c>
      <c r="B103" s="71">
        <v>40875</v>
      </c>
      <c r="C103" s="72" t="s">
        <v>301</v>
      </c>
      <c r="D103" s="80">
        <v>125</v>
      </c>
      <c r="E103" s="82">
        <f t="shared" si="2"/>
        <v>116.0900000000001</v>
      </c>
    </row>
    <row r="104" spans="1:5" ht="15" customHeight="1">
      <c r="A104" s="43" t="s">
        <v>22</v>
      </c>
      <c r="B104" s="71">
        <v>40875</v>
      </c>
      <c r="C104" s="72" t="s">
        <v>301</v>
      </c>
      <c r="D104" s="80">
        <v>15</v>
      </c>
      <c r="E104" s="82">
        <f t="shared" si="2"/>
        <v>131.09000000000009</v>
      </c>
    </row>
    <row r="105" spans="1:5" ht="15" customHeight="1">
      <c r="A105" s="43" t="s">
        <v>22</v>
      </c>
      <c r="B105" s="71">
        <v>40875</v>
      </c>
      <c r="C105" s="72" t="s">
        <v>318</v>
      </c>
      <c r="D105" s="80">
        <v>-75.900000000000006</v>
      </c>
      <c r="E105" s="82">
        <f t="shared" si="2"/>
        <v>55.190000000000083</v>
      </c>
    </row>
    <row r="106" spans="1:5" ht="15" customHeight="1">
      <c r="A106" s="43" t="s">
        <v>22</v>
      </c>
      <c r="B106" s="71">
        <v>40875</v>
      </c>
      <c r="C106" s="72" t="s">
        <v>301</v>
      </c>
      <c r="D106" s="80">
        <v>62.5</v>
      </c>
      <c r="E106" s="82">
        <f t="shared" si="2"/>
        <v>117.69000000000008</v>
      </c>
    </row>
    <row r="107" spans="1:5" ht="15" customHeight="1">
      <c r="A107" s="43" t="s">
        <v>22</v>
      </c>
      <c r="B107" s="71">
        <v>40875</v>
      </c>
      <c r="C107" s="72" t="s">
        <v>49</v>
      </c>
      <c r="D107" s="80">
        <v>-500</v>
      </c>
      <c r="E107" s="82">
        <f t="shared" si="2"/>
        <v>-382.30999999999995</v>
      </c>
    </row>
    <row r="108" spans="1:5" ht="15" customHeight="1">
      <c r="A108" s="43" t="s">
        <v>22</v>
      </c>
      <c r="B108" s="71">
        <v>40875</v>
      </c>
      <c r="C108" s="72" t="s">
        <v>319</v>
      </c>
      <c r="D108" s="80">
        <v>-18</v>
      </c>
      <c r="E108" s="82">
        <f t="shared" si="2"/>
        <v>-400.30999999999995</v>
      </c>
    </row>
    <row r="109" spans="1:5" ht="15" customHeight="1" thickBot="1">
      <c r="A109" s="43" t="s">
        <v>22</v>
      </c>
      <c r="B109" s="71">
        <v>40875</v>
      </c>
      <c r="C109" s="72" t="s">
        <v>301</v>
      </c>
      <c r="D109" s="80">
        <v>125</v>
      </c>
      <c r="E109" s="82">
        <f t="shared" si="2"/>
        <v>-275.30999999999995</v>
      </c>
    </row>
    <row r="110" spans="1:5" ht="15" customHeight="1" thickTop="1" thickBot="1">
      <c r="A110" s="60"/>
      <c r="B110" s="61"/>
      <c r="C110" s="42" t="s">
        <v>169</v>
      </c>
      <c r="D110" s="62"/>
      <c r="E110" s="63"/>
    </row>
    <row r="111" spans="1:5" ht="15" customHeight="1" thickTop="1">
      <c r="A111" s="43" t="s">
        <v>22</v>
      </c>
      <c r="B111" s="71">
        <v>40878</v>
      </c>
      <c r="C111" s="72" t="s">
        <v>275</v>
      </c>
      <c r="D111" s="80">
        <v>5</v>
      </c>
      <c r="E111" s="82">
        <f>E109+D111</f>
        <v>-270.30999999999995</v>
      </c>
    </row>
    <row r="112" spans="1:5" ht="15" customHeight="1">
      <c r="A112" s="43" t="s">
        <v>22</v>
      </c>
      <c r="B112" s="71">
        <v>40878</v>
      </c>
      <c r="C112" s="72" t="s">
        <v>315</v>
      </c>
      <c r="D112" s="80">
        <v>635</v>
      </c>
      <c r="E112" s="82">
        <f t="shared" ref="E112:E158" si="3">E111+D112</f>
        <v>364.69000000000005</v>
      </c>
    </row>
    <row r="113" spans="1:5" ht="15" customHeight="1">
      <c r="A113" s="43" t="s">
        <v>22</v>
      </c>
      <c r="B113" s="71">
        <v>40878</v>
      </c>
      <c r="C113" s="72" t="s">
        <v>320</v>
      </c>
      <c r="D113" s="80">
        <v>-147.5</v>
      </c>
      <c r="E113" s="82">
        <f t="shared" si="3"/>
        <v>217.19000000000005</v>
      </c>
    </row>
    <row r="114" spans="1:5" ht="15" customHeight="1">
      <c r="A114" s="43" t="s">
        <v>22</v>
      </c>
      <c r="B114" s="71">
        <v>40878</v>
      </c>
      <c r="C114" s="72" t="s">
        <v>301</v>
      </c>
      <c r="D114" s="80">
        <v>125</v>
      </c>
      <c r="E114" s="82">
        <f t="shared" si="3"/>
        <v>342.19000000000005</v>
      </c>
    </row>
    <row r="115" spans="1:5" ht="15" customHeight="1">
      <c r="A115" s="43" t="s">
        <v>22</v>
      </c>
      <c r="B115" s="71">
        <v>40879</v>
      </c>
      <c r="C115" s="72" t="s">
        <v>301</v>
      </c>
      <c r="D115" s="80">
        <v>55</v>
      </c>
      <c r="E115" s="82">
        <f t="shared" si="3"/>
        <v>397.19000000000005</v>
      </c>
    </row>
    <row r="116" spans="1:5" ht="15" customHeight="1">
      <c r="A116" s="43" t="s">
        <v>22</v>
      </c>
      <c r="B116" s="71">
        <v>40879</v>
      </c>
      <c r="C116" s="72" t="s">
        <v>301</v>
      </c>
      <c r="D116" s="80">
        <v>125</v>
      </c>
      <c r="E116" s="82">
        <f t="shared" si="3"/>
        <v>522.19000000000005</v>
      </c>
    </row>
    <row r="117" spans="1:5" ht="15" customHeight="1">
      <c r="A117" s="43" t="s">
        <v>22</v>
      </c>
      <c r="B117" s="71">
        <v>40879</v>
      </c>
      <c r="C117" s="72" t="s">
        <v>301</v>
      </c>
      <c r="D117" s="80">
        <v>125</v>
      </c>
      <c r="E117" s="82">
        <f t="shared" si="3"/>
        <v>647.19000000000005</v>
      </c>
    </row>
    <row r="118" spans="1:5" ht="15" customHeight="1">
      <c r="A118" s="43" t="s">
        <v>22</v>
      </c>
      <c r="B118" s="71">
        <v>40879</v>
      </c>
      <c r="C118" s="72" t="s">
        <v>301</v>
      </c>
      <c r="D118" s="80">
        <v>125</v>
      </c>
      <c r="E118" s="82">
        <f t="shared" si="3"/>
        <v>772.19</v>
      </c>
    </row>
    <row r="119" spans="1:5" ht="15" customHeight="1">
      <c r="A119" s="43" t="s">
        <v>22</v>
      </c>
      <c r="B119" s="71">
        <v>40882</v>
      </c>
      <c r="C119" s="72" t="s">
        <v>302</v>
      </c>
      <c r="D119" s="80">
        <v>12</v>
      </c>
      <c r="E119" s="82">
        <f t="shared" si="3"/>
        <v>784.19</v>
      </c>
    </row>
    <row r="120" spans="1:5" ht="15" customHeight="1">
      <c r="A120" s="43" t="s">
        <v>22</v>
      </c>
      <c r="B120" s="71">
        <v>40882</v>
      </c>
      <c r="C120" s="72" t="s">
        <v>321</v>
      </c>
      <c r="D120" s="80">
        <v>0.54</v>
      </c>
      <c r="E120" s="82">
        <f t="shared" si="3"/>
        <v>784.73</v>
      </c>
    </row>
    <row r="121" spans="1:5" ht="15" customHeight="1">
      <c r="A121" s="43" t="s">
        <v>22</v>
      </c>
      <c r="B121" s="71">
        <v>40882</v>
      </c>
      <c r="C121" s="72" t="s">
        <v>49</v>
      </c>
      <c r="D121" s="80">
        <v>-500</v>
      </c>
      <c r="E121" s="82">
        <f t="shared" si="3"/>
        <v>284.73</v>
      </c>
    </row>
    <row r="122" spans="1:5" ht="15" customHeight="1">
      <c r="A122" s="43" t="s">
        <v>22</v>
      </c>
      <c r="B122" s="71">
        <v>40883</v>
      </c>
      <c r="C122" s="72" t="s">
        <v>322</v>
      </c>
      <c r="D122" s="80">
        <v>-9.3000000000000007</v>
      </c>
      <c r="E122" s="82">
        <f t="shared" si="3"/>
        <v>275.43</v>
      </c>
    </row>
    <row r="123" spans="1:5" ht="15" customHeight="1">
      <c r="A123" s="43" t="s">
        <v>22</v>
      </c>
      <c r="B123" s="71">
        <v>40883</v>
      </c>
      <c r="C123" s="72" t="s">
        <v>323</v>
      </c>
      <c r="D123" s="80">
        <v>-4.8</v>
      </c>
      <c r="E123" s="82">
        <f t="shared" si="3"/>
        <v>270.63</v>
      </c>
    </row>
    <row r="124" spans="1:5" ht="15" customHeight="1">
      <c r="A124" s="43" t="s">
        <v>22</v>
      </c>
      <c r="B124" s="71">
        <v>40884</v>
      </c>
      <c r="C124" s="72" t="s">
        <v>301</v>
      </c>
      <c r="D124" s="80">
        <v>107.5</v>
      </c>
      <c r="E124" s="82">
        <f t="shared" si="3"/>
        <v>378.13</v>
      </c>
    </row>
    <row r="125" spans="1:5" ht="15" customHeight="1">
      <c r="A125" s="43" t="s">
        <v>22</v>
      </c>
      <c r="B125" s="71">
        <v>40884</v>
      </c>
      <c r="C125" s="72" t="s">
        <v>301</v>
      </c>
      <c r="D125" s="80">
        <v>22.5</v>
      </c>
      <c r="E125" s="82">
        <f t="shared" si="3"/>
        <v>400.63</v>
      </c>
    </row>
    <row r="126" spans="1:5" ht="15" customHeight="1">
      <c r="A126" s="43" t="s">
        <v>22</v>
      </c>
      <c r="B126" s="71">
        <v>40884</v>
      </c>
      <c r="C126" s="72" t="s">
        <v>301</v>
      </c>
      <c r="D126" s="80">
        <v>22.5</v>
      </c>
      <c r="E126" s="82">
        <f t="shared" si="3"/>
        <v>423.13</v>
      </c>
    </row>
    <row r="127" spans="1:5" ht="15" customHeight="1">
      <c r="A127" s="43" t="s">
        <v>22</v>
      </c>
      <c r="B127" s="71">
        <v>40884</v>
      </c>
      <c r="C127" s="72" t="s">
        <v>324</v>
      </c>
      <c r="D127" s="80">
        <v>-11.3</v>
      </c>
      <c r="E127" s="82">
        <f t="shared" si="3"/>
        <v>411.83</v>
      </c>
    </row>
    <row r="128" spans="1:5" ht="15" customHeight="1">
      <c r="A128" s="43" t="s">
        <v>22</v>
      </c>
      <c r="B128" s="71">
        <v>40884</v>
      </c>
      <c r="C128" s="72" t="s">
        <v>325</v>
      </c>
      <c r="D128" s="80">
        <v>30</v>
      </c>
      <c r="E128" s="82">
        <f t="shared" si="3"/>
        <v>441.83</v>
      </c>
    </row>
    <row r="129" spans="1:5" ht="15" customHeight="1">
      <c r="A129" s="43" t="s">
        <v>22</v>
      </c>
      <c r="B129" s="71">
        <v>40888</v>
      </c>
      <c r="C129" s="72" t="s">
        <v>326</v>
      </c>
      <c r="D129" s="80">
        <v>5.64</v>
      </c>
      <c r="E129" s="82">
        <f t="shared" si="3"/>
        <v>447.46999999999997</v>
      </c>
    </row>
    <row r="130" spans="1:5" ht="15" customHeight="1">
      <c r="A130" s="43" t="s">
        <v>22</v>
      </c>
      <c r="B130" s="71">
        <v>40888</v>
      </c>
      <c r="C130" s="72" t="s">
        <v>327</v>
      </c>
      <c r="D130" s="80">
        <v>9</v>
      </c>
      <c r="E130" s="82">
        <f t="shared" si="3"/>
        <v>456.46999999999997</v>
      </c>
    </row>
    <row r="131" spans="1:5" ht="15" customHeight="1">
      <c r="A131" s="43" t="s">
        <v>22</v>
      </c>
      <c r="B131" s="71">
        <v>40888</v>
      </c>
      <c r="C131" s="72" t="s">
        <v>328</v>
      </c>
      <c r="D131" s="80">
        <v>-400</v>
      </c>
      <c r="E131" s="82">
        <f t="shared" si="3"/>
        <v>56.46999999999997</v>
      </c>
    </row>
    <row r="132" spans="1:5" ht="15" customHeight="1">
      <c r="A132" s="43" t="s">
        <v>22</v>
      </c>
      <c r="B132" s="71">
        <v>40889</v>
      </c>
      <c r="C132" s="72" t="s">
        <v>301</v>
      </c>
      <c r="D132" s="80">
        <v>2.5</v>
      </c>
      <c r="E132" s="82">
        <f t="shared" si="3"/>
        <v>58.96999999999997</v>
      </c>
    </row>
    <row r="133" spans="1:5" ht="15" customHeight="1">
      <c r="A133" s="43" t="s">
        <v>22</v>
      </c>
      <c r="B133" s="71">
        <v>40889</v>
      </c>
      <c r="C133" s="72" t="s">
        <v>301</v>
      </c>
      <c r="D133" s="80">
        <v>50</v>
      </c>
      <c r="E133" s="82">
        <f t="shared" si="3"/>
        <v>108.96999999999997</v>
      </c>
    </row>
    <row r="134" spans="1:5" ht="15" customHeight="1">
      <c r="A134" s="43" t="s">
        <v>22</v>
      </c>
      <c r="B134" s="71">
        <v>40889</v>
      </c>
      <c r="C134" s="72" t="s">
        <v>301</v>
      </c>
      <c r="D134" s="80">
        <v>125</v>
      </c>
      <c r="E134" s="82">
        <f t="shared" si="3"/>
        <v>233.96999999999997</v>
      </c>
    </row>
    <row r="135" spans="1:5" ht="15" customHeight="1">
      <c r="A135" s="43" t="s">
        <v>22</v>
      </c>
      <c r="B135" s="71">
        <v>40889</v>
      </c>
      <c r="C135" s="72" t="s">
        <v>329</v>
      </c>
      <c r="D135" s="80">
        <v>5</v>
      </c>
      <c r="E135" s="82">
        <f t="shared" si="3"/>
        <v>238.96999999999997</v>
      </c>
    </row>
    <row r="136" spans="1:5" ht="15" customHeight="1">
      <c r="A136" s="43" t="s">
        <v>22</v>
      </c>
      <c r="B136" s="71">
        <v>40889</v>
      </c>
      <c r="C136" s="72" t="s">
        <v>301</v>
      </c>
      <c r="D136" s="80">
        <v>125</v>
      </c>
      <c r="E136" s="82">
        <f t="shared" si="3"/>
        <v>363.96999999999997</v>
      </c>
    </row>
    <row r="137" spans="1:5" ht="15" customHeight="1">
      <c r="A137" s="43" t="s">
        <v>22</v>
      </c>
      <c r="B137" s="71">
        <v>40889</v>
      </c>
      <c r="C137" s="72" t="s">
        <v>301</v>
      </c>
      <c r="D137" s="80">
        <v>20</v>
      </c>
      <c r="E137" s="82">
        <f t="shared" si="3"/>
        <v>383.96999999999997</v>
      </c>
    </row>
    <row r="138" spans="1:5" ht="15" customHeight="1">
      <c r="A138" s="43" t="s">
        <v>22</v>
      </c>
      <c r="B138" s="71">
        <v>40889</v>
      </c>
      <c r="C138" s="72" t="s">
        <v>330</v>
      </c>
      <c r="D138" s="80">
        <v>-5</v>
      </c>
      <c r="E138" s="82">
        <f t="shared" si="3"/>
        <v>378.96999999999997</v>
      </c>
    </row>
    <row r="139" spans="1:5" ht="15" customHeight="1">
      <c r="A139" s="43" t="s">
        <v>22</v>
      </c>
      <c r="B139" s="71">
        <v>40889</v>
      </c>
      <c r="C139" s="72" t="s">
        <v>301</v>
      </c>
      <c r="D139" s="80">
        <v>125</v>
      </c>
      <c r="E139" s="82">
        <f t="shared" si="3"/>
        <v>503.96999999999997</v>
      </c>
    </row>
    <row r="140" spans="1:5" ht="15" customHeight="1">
      <c r="A140" s="43" t="s">
        <v>22</v>
      </c>
      <c r="B140" s="71">
        <v>40890</v>
      </c>
      <c r="C140" s="72" t="s">
        <v>331</v>
      </c>
      <c r="D140" s="80">
        <v>8.5</v>
      </c>
      <c r="E140" s="82">
        <f t="shared" si="3"/>
        <v>512.47</v>
      </c>
    </row>
    <row r="141" spans="1:5" ht="15" customHeight="1">
      <c r="A141" s="43" t="s">
        <v>22</v>
      </c>
      <c r="B141" s="71">
        <v>40890</v>
      </c>
      <c r="C141" s="72" t="s">
        <v>331</v>
      </c>
      <c r="D141" s="80">
        <v>20.2</v>
      </c>
      <c r="E141" s="82">
        <f t="shared" si="3"/>
        <v>532.67000000000007</v>
      </c>
    </row>
    <row r="142" spans="1:5" ht="15" customHeight="1">
      <c r="A142" s="43" t="s">
        <v>22</v>
      </c>
      <c r="B142" s="71">
        <v>40890</v>
      </c>
      <c r="C142" s="72" t="s">
        <v>329</v>
      </c>
      <c r="D142" s="80">
        <v>5</v>
      </c>
      <c r="E142" s="82">
        <f t="shared" si="3"/>
        <v>537.67000000000007</v>
      </c>
    </row>
    <row r="143" spans="1:5" ht="15" customHeight="1">
      <c r="A143" s="43" t="s">
        <v>22</v>
      </c>
      <c r="B143" s="71">
        <v>40891</v>
      </c>
      <c r="C143" s="72" t="s">
        <v>332</v>
      </c>
      <c r="D143" s="80">
        <v>-7.5</v>
      </c>
      <c r="E143" s="82">
        <f t="shared" si="3"/>
        <v>530.17000000000007</v>
      </c>
    </row>
    <row r="144" spans="1:5" ht="15" customHeight="1">
      <c r="A144" s="43" t="s">
        <v>22</v>
      </c>
      <c r="B144" s="71">
        <v>40891</v>
      </c>
      <c r="C144" s="72" t="s">
        <v>301</v>
      </c>
      <c r="D144" s="80">
        <v>10</v>
      </c>
      <c r="E144" s="82">
        <f t="shared" si="3"/>
        <v>540.17000000000007</v>
      </c>
    </row>
    <row r="145" spans="1:5" ht="15" customHeight="1">
      <c r="A145" s="43" t="s">
        <v>22</v>
      </c>
      <c r="B145" s="71">
        <v>40891</v>
      </c>
      <c r="C145" s="72" t="s">
        <v>301</v>
      </c>
      <c r="D145" s="80">
        <v>125</v>
      </c>
      <c r="E145" s="82">
        <f t="shared" si="3"/>
        <v>665.17000000000007</v>
      </c>
    </row>
    <row r="146" spans="1:5" ht="15" customHeight="1">
      <c r="A146" s="43" t="s">
        <v>22</v>
      </c>
      <c r="B146" s="71">
        <v>40891</v>
      </c>
      <c r="C146" s="72" t="s">
        <v>328</v>
      </c>
      <c r="D146" s="80">
        <v>-550</v>
      </c>
      <c r="E146" s="82">
        <f t="shared" si="3"/>
        <v>115.17000000000007</v>
      </c>
    </row>
    <row r="147" spans="1:5" ht="15" customHeight="1">
      <c r="A147" s="43" t="s">
        <v>22</v>
      </c>
      <c r="B147" s="71">
        <v>40892</v>
      </c>
      <c r="C147" s="72" t="s">
        <v>331</v>
      </c>
      <c r="D147" s="80">
        <v>27</v>
      </c>
      <c r="E147" s="82">
        <f t="shared" si="3"/>
        <v>142.17000000000007</v>
      </c>
    </row>
    <row r="148" spans="1:5" ht="15" customHeight="1">
      <c r="A148" s="43" t="s">
        <v>22</v>
      </c>
      <c r="B148" s="71">
        <v>40892</v>
      </c>
      <c r="C148" s="72" t="s">
        <v>301</v>
      </c>
      <c r="D148" s="80">
        <v>125</v>
      </c>
      <c r="E148" s="82">
        <f t="shared" si="3"/>
        <v>267.17000000000007</v>
      </c>
    </row>
    <row r="149" spans="1:5" ht="15" customHeight="1">
      <c r="A149" s="43" t="s">
        <v>22</v>
      </c>
      <c r="B149" s="71">
        <v>40895</v>
      </c>
      <c r="C149" s="72" t="s">
        <v>328</v>
      </c>
      <c r="D149" s="80">
        <v>-200</v>
      </c>
      <c r="E149" s="82">
        <f t="shared" si="3"/>
        <v>67.170000000000073</v>
      </c>
    </row>
    <row r="150" spans="1:5" ht="15" customHeight="1">
      <c r="A150" s="43" t="s">
        <v>22</v>
      </c>
      <c r="B150" s="71">
        <v>40895</v>
      </c>
      <c r="C150" s="72" t="s">
        <v>333</v>
      </c>
      <c r="D150" s="80">
        <v>746</v>
      </c>
      <c r="E150" s="82">
        <f t="shared" si="3"/>
        <v>813.17000000000007</v>
      </c>
    </row>
    <row r="151" spans="1:5" ht="15" customHeight="1">
      <c r="A151" s="43" t="s">
        <v>22</v>
      </c>
      <c r="B151" s="71">
        <v>40895</v>
      </c>
      <c r="C151" s="72" t="s">
        <v>328</v>
      </c>
      <c r="D151" s="80">
        <v>-100</v>
      </c>
      <c r="E151" s="82">
        <f t="shared" si="3"/>
        <v>713.17000000000007</v>
      </c>
    </row>
    <row r="152" spans="1:5" ht="15" customHeight="1">
      <c r="A152" s="43" t="s">
        <v>22</v>
      </c>
      <c r="B152" s="71">
        <v>40895</v>
      </c>
      <c r="C152" s="72" t="s">
        <v>49</v>
      </c>
      <c r="D152" s="80">
        <v>-500</v>
      </c>
      <c r="E152" s="82">
        <f t="shared" si="3"/>
        <v>213.17000000000007</v>
      </c>
    </row>
    <row r="153" spans="1:5" ht="15" customHeight="1">
      <c r="A153" s="43" t="s">
        <v>22</v>
      </c>
      <c r="B153" s="71">
        <v>40895</v>
      </c>
      <c r="C153" s="72" t="s">
        <v>49</v>
      </c>
      <c r="D153" s="80">
        <v>-100.12</v>
      </c>
      <c r="E153" s="82">
        <f t="shared" si="3"/>
        <v>113.05000000000007</v>
      </c>
    </row>
    <row r="154" spans="1:5" ht="15" customHeight="1">
      <c r="A154" s="43" t="s">
        <v>22</v>
      </c>
      <c r="B154" s="71">
        <v>40897</v>
      </c>
      <c r="C154" s="72" t="s">
        <v>331</v>
      </c>
      <c r="D154" s="80">
        <v>15.9</v>
      </c>
      <c r="E154" s="82">
        <f t="shared" si="3"/>
        <v>128.95000000000007</v>
      </c>
    </row>
    <row r="155" spans="1:5" ht="15" customHeight="1">
      <c r="A155" s="43" t="s">
        <v>22</v>
      </c>
      <c r="B155" s="71">
        <v>40898</v>
      </c>
      <c r="C155" s="72" t="s">
        <v>334</v>
      </c>
      <c r="D155" s="80">
        <v>-11.25</v>
      </c>
      <c r="E155" s="82">
        <f t="shared" si="3"/>
        <v>117.70000000000007</v>
      </c>
    </row>
    <row r="156" spans="1:5" ht="15" customHeight="1">
      <c r="A156" s="43" t="s">
        <v>22</v>
      </c>
      <c r="B156" s="71">
        <v>40898</v>
      </c>
      <c r="C156" s="72" t="s">
        <v>335</v>
      </c>
      <c r="D156" s="80">
        <v>2.77</v>
      </c>
      <c r="E156" s="82">
        <f t="shared" si="3"/>
        <v>120.47000000000007</v>
      </c>
    </row>
    <row r="157" spans="1:5" ht="15" customHeight="1">
      <c r="A157" s="43" t="s">
        <v>22</v>
      </c>
      <c r="B157" s="71">
        <v>40899</v>
      </c>
      <c r="C157" s="72" t="s">
        <v>302</v>
      </c>
      <c r="D157" s="80">
        <v>3</v>
      </c>
      <c r="E157" s="82">
        <f t="shared" si="3"/>
        <v>123.47000000000007</v>
      </c>
    </row>
    <row r="158" spans="1:5" ht="15" customHeight="1" thickBot="1">
      <c r="A158" s="43" t="s">
        <v>22</v>
      </c>
      <c r="B158" s="71">
        <v>40899</v>
      </c>
      <c r="C158" s="72" t="s">
        <v>301</v>
      </c>
      <c r="D158" s="80">
        <v>125</v>
      </c>
      <c r="E158" s="82">
        <f t="shared" si="3"/>
        <v>248.47000000000008</v>
      </c>
    </row>
    <row r="159" spans="1:5" ht="15" customHeight="1" thickTop="1" thickBot="1">
      <c r="A159" s="60"/>
      <c r="B159" s="61"/>
      <c r="C159" s="42" t="s">
        <v>190</v>
      </c>
      <c r="D159" s="62"/>
      <c r="E159" s="63"/>
    </row>
    <row r="160" spans="1:5" ht="15" customHeight="1" thickTop="1">
      <c r="A160" s="43" t="s">
        <v>22</v>
      </c>
      <c r="B160" s="71">
        <v>40917</v>
      </c>
      <c r="C160" s="72" t="s">
        <v>328</v>
      </c>
      <c r="D160" s="80">
        <v>-100</v>
      </c>
      <c r="E160" s="82">
        <f>E158+D160</f>
        <v>148.47000000000008</v>
      </c>
    </row>
    <row r="161" spans="1:5" ht="15" customHeight="1">
      <c r="A161" s="43" t="s">
        <v>22</v>
      </c>
      <c r="B161" s="71">
        <v>40920</v>
      </c>
      <c r="C161" s="72" t="s">
        <v>336</v>
      </c>
      <c r="D161" s="80">
        <v>29</v>
      </c>
      <c r="E161" s="82">
        <f t="shared" ref="E161:E188" si="4">E160+D161</f>
        <v>177.47000000000008</v>
      </c>
    </row>
    <row r="162" spans="1:5" ht="15" customHeight="1">
      <c r="A162" s="43" t="s">
        <v>22</v>
      </c>
      <c r="B162" s="71">
        <v>40920</v>
      </c>
      <c r="C162" s="72" t="s">
        <v>337</v>
      </c>
      <c r="D162" s="80">
        <v>5</v>
      </c>
      <c r="E162" s="82">
        <f t="shared" si="4"/>
        <v>182.47000000000008</v>
      </c>
    </row>
    <row r="163" spans="1:5" ht="15" customHeight="1">
      <c r="A163" s="43" t="s">
        <v>22</v>
      </c>
      <c r="B163" s="71">
        <v>40920</v>
      </c>
      <c r="C163" s="72" t="s">
        <v>338</v>
      </c>
      <c r="D163" s="80">
        <v>75</v>
      </c>
      <c r="E163" s="82">
        <f t="shared" si="4"/>
        <v>257.47000000000008</v>
      </c>
    </row>
    <row r="164" spans="1:5" ht="15" customHeight="1">
      <c r="A164" s="43" t="s">
        <v>22</v>
      </c>
      <c r="B164" s="71">
        <v>40921</v>
      </c>
      <c r="C164" s="72" t="s">
        <v>339</v>
      </c>
      <c r="D164" s="80">
        <v>80</v>
      </c>
      <c r="E164" s="82">
        <f t="shared" si="4"/>
        <v>337.47000000000008</v>
      </c>
    </row>
    <row r="165" spans="1:5" ht="15" customHeight="1">
      <c r="A165" s="43" t="s">
        <v>22</v>
      </c>
      <c r="B165" s="71">
        <v>40922</v>
      </c>
      <c r="C165" s="72" t="s">
        <v>337</v>
      </c>
      <c r="D165" s="80">
        <v>5</v>
      </c>
      <c r="E165" s="82">
        <f t="shared" si="4"/>
        <v>342.47000000000008</v>
      </c>
    </row>
    <row r="166" spans="1:5" ht="15" customHeight="1">
      <c r="A166" s="43" t="s">
        <v>22</v>
      </c>
      <c r="B166" s="71">
        <v>40923</v>
      </c>
      <c r="C166" s="72" t="s">
        <v>340</v>
      </c>
      <c r="D166" s="80">
        <v>-20</v>
      </c>
      <c r="E166" s="82">
        <f t="shared" si="4"/>
        <v>322.47000000000008</v>
      </c>
    </row>
    <row r="167" spans="1:5" ht="15" customHeight="1">
      <c r="A167" s="43" t="s">
        <v>22</v>
      </c>
      <c r="B167" s="71">
        <v>40924</v>
      </c>
      <c r="C167" s="72" t="s">
        <v>341</v>
      </c>
      <c r="D167" s="80">
        <v>29</v>
      </c>
      <c r="E167" s="82">
        <f t="shared" si="4"/>
        <v>351.47000000000008</v>
      </c>
    </row>
    <row r="168" spans="1:5" ht="15" customHeight="1">
      <c r="A168" s="43" t="s">
        <v>22</v>
      </c>
      <c r="B168" s="71">
        <v>40925</v>
      </c>
      <c r="C168" s="72" t="s">
        <v>342</v>
      </c>
      <c r="D168" s="80">
        <v>-22.4</v>
      </c>
      <c r="E168" s="82">
        <f t="shared" si="4"/>
        <v>329.07000000000011</v>
      </c>
    </row>
    <row r="169" spans="1:5" ht="15" customHeight="1">
      <c r="A169" s="43" t="s">
        <v>22</v>
      </c>
      <c r="B169" s="71">
        <v>40926</v>
      </c>
      <c r="C169" s="72" t="s">
        <v>302</v>
      </c>
      <c r="D169" s="80">
        <v>3</v>
      </c>
      <c r="E169" s="82">
        <f t="shared" si="4"/>
        <v>332.07000000000011</v>
      </c>
    </row>
    <row r="170" spans="1:5" ht="15" customHeight="1">
      <c r="A170" s="43" t="s">
        <v>22</v>
      </c>
      <c r="B170" s="71">
        <v>40927</v>
      </c>
      <c r="C170" s="72" t="s">
        <v>343</v>
      </c>
      <c r="D170" s="80">
        <v>15</v>
      </c>
      <c r="E170" s="82">
        <f t="shared" si="4"/>
        <v>347.07000000000011</v>
      </c>
    </row>
    <row r="171" spans="1:5" ht="15" customHeight="1">
      <c r="A171" s="43" t="s">
        <v>22</v>
      </c>
      <c r="B171" s="71">
        <v>40927</v>
      </c>
      <c r="C171" s="72" t="s">
        <v>337</v>
      </c>
      <c r="D171" s="80">
        <v>5</v>
      </c>
      <c r="E171" s="82">
        <f t="shared" si="4"/>
        <v>352.07000000000011</v>
      </c>
    </row>
    <row r="172" spans="1:5" ht="15" customHeight="1">
      <c r="A172" s="43" t="s">
        <v>22</v>
      </c>
      <c r="B172" s="71">
        <v>40927</v>
      </c>
      <c r="C172" s="72" t="s">
        <v>344</v>
      </c>
      <c r="D172" s="80">
        <v>20</v>
      </c>
      <c r="E172" s="82">
        <f t="shared" si="4"/>
        <v>372.07000000000011</v>
      </c>
    </row>
    <row r="173" spans="1:5" ht="15" customHeight="1">
      <c r="A173" s="43" t="s">
        <v>22</v>
      </c>
      <c r="B173" s="71">
        <v>40928</v>
      </c>
      <c r="C173" s="72" t="s">
        <v>337</v>
      </c>
      <c r="D173" s="80">
        <v>5</v>
      </c>
      <c r="E173" s="82">
        <f t="shared" si="4"/>
        <v>377.07000000000011</v>
      </c>
    </row>
    <row r="174" spans="1:5" ht="15" customHeight="1">
      <c r="A174" s="43" t="s">
        <v>22</v>
      </c>
      <c r="B174" s="71">
        <v>40928</v>
      </c>
      <c r="C174" s="72" t="s">
        <v>337</v>
      </c>
      <c r="D174" s="80">
        <v>5</v>
      </c>
      <c r="E174" s="82">
        <f t="shared" si="4"/>
        <v>382.07000000000011</v>
      </c>
    </row>
    <row r="175" spans="1:5" ht="15" customHeight="1">
      <c r="A175" s="43" t="s">
        <v>22</v>
      </c>
      <c r="B175" s="71">
        <v>40928</v>
      </c>
      <c r="C175" s="72" t="s">
        <v>337</v>
      </c>
      <c r="D175" s="80">
        <v>5</v>
      </c>
      <c r="E175" s="82">
        <f t="shared" si="4"/>
        <v>387.07000000000011</v>
      </c>
    </row>
    <row r="176" spans="1:5" ht="15" customHeight="1">
      <c r="A176" s="43" t="s">
        <v>22</v>
      </c>
      <c r="B176" s="71">
        <v>40930</v>
      </c>
      <c r="C176" s="72" t="s">
        <v>49</v>
      </c>
      <c r="D176" s="87">
        <v>-200</v>
      </c>
      <c r="E176" s="82">
        <f t="shared" si="4"/>
        <v>187.07000000000011</v>
      </c>
    </row>
    <row r="177" spans="1:5" ht="15" customHeight="1">
      <c r="A177" s="43" t="s">
        <v>22</v>
      </c>
      <c r="B177" s="71">
        <v>40931</v>
      </c>
      <c r="C177" s="72" t="s">
        <v>337</v>
      </c>
      <c r="D177" s="80">
        <v>5</v>
      </c>
      <c r="E177" s="82">
        <f t="shared" si="4"/>
        <v>192.07000000000011</v>
      </c>
    </row>
    <row r="178" spans="1:5" ht="15" customHeight="1">
      <c r="A178" s="43" t="s">
        <v>22</v>
      </c>
      <c r="B178" s="71">
        <v>40932</v>
      </c>
      <c r="C178" s="72" t="s">
        <v>337</v>
      </c>
      <c r="D178" s="80">
        <v>5</v>
      </c>
      <c r="E178" s="82">
        <f t="shared" si="4"/>
        <v>197.07000000000011</v>
      </c>
    </row>
    <row r="179" spans="1:5" ht="15" customHeight="1">
      <c r="A179" s="43" t="s">
        <v>22</v>
      </c>
      <c r="B179" s="71">
        <v>40932</v>
      </c>
      <c r="C179" s="72" t="s">
        <v>337</v>
      </c>
      <c r="D179" s="80">
        <v>5</v>
      </c>
      <c r="E179" s="82">
        <f t="shared" si="4"/>
        <v>202.07000000000011</v>
      </c>
    </row>
    <row r="180" spans="1:5" ht="15" customHeight="1">
      <c r="A180" s="43" t="s">
        <v>22</v>
      </c>
      <c r="B180" s="71">
        <v>40933</v>
      </c>
      <c r="C180" s="72" t="s">
        <v>337</v>
      </c>
      <c r="D180" s="80">
        <v>5</v>
      </c>
      <c r="E180" s="82">
        <f t="shared" si="4"/>
        <v>207.07000000000011</v>
      </c>
    </row>
    <row r="181" spans="1:5" ht="15" customHeight="1">
      <c r="A181" s="43" t="s">
        <v>22</v>
      </c>
      <c r="B181" s="71">
        <v>40933</v>
      </c>
      <c r="C181" s="72" t="s">
        <v>337</v>
      </c>
      <c r="D181" s="80">
        <v>5</v>
      </c>
      <c r="E181" s="82">
        <f t="shared" si="4"/>
        <v>212.07000000000011</v>
      </c>
    </row>
    <row r="182" spans="1:5" ht="15" customHeight="1">
      <c r="A182" s="43" t="s">
        <v>22</v>
      </c>
      <c r="B182" s="71">
        <v>40933</v>
      </c>
      <c r="C182" s="72" t="s">
        <v>337</v>
      </c>
      <c r="D182" s="80">
        <v>5</v>
      </c>
      <c r="E182" s="82">
        <f t="shared" si="4"/>
        <v>217.07000000000011</v>
      </c>
    </row>
    <row r="183" spans="1:5" ht="15" customHeight="1">
      <c r="A183" s="43" t="s">
        <v>22</v>
      </c>
      <c r="B183" s="71">
        <v>40933</v>
      </c>
      <c r="C183" s="72" t="s">
        <v>337</v>
      </c>
      <c r="D183" s="80">
        <v>5</v>
      </c>
      <c r="E183" s="82">
        <f t="shared" si="4"/>
        <v>222.07000000000011</v>
      </c>
    </row>
    <row r="184" spans="1:5" ht="15" customHeight="1">
      <c r="A184" s="43" t="s">
        <v>22</v>
      </c>
      <c r="B184" s="71">
        <v>40934</v>
      </c>
      <c r="C184" s="72" t="s">
        <v>337</v>
      </c>
      <c r="D184" s="80">
        <v>5</v>
      </c>
      <c r="E184" s="82">
        <f t="shared" si="4"/>
        <v>227.07000000000011</v>
      </c>
    </row>
    <row r="185" spans="1:5" ht="15" customHeight="1">
      <c r="A185" s="43" t="s">
        <v>22</v>
      </c>
      <c r="B185" s="71">
        <v>40935</v>
      </c>
      <c r="C185" s="72" t="s">
        <v>345</v>
      </c>
      <c r="D185" s="80">
        <v>2.76</v>
      </c>
      <c r="E185" s="82">
        <f t="shared" si="4"/>
        <v>229.8300000000001</v>
      </c>
    </row>
    <row r="186" spans="1:5" ht="15" customHeight="1">
      <c r="A186" s="43" t="s">
        <v>22</v>
      </c>
      <c r="B186" s="71">
        <v>40938</v>
      </c>
      <c r="C186" s="72" t="s">
        <v>342</v>
      </c>
      <c r="D186" s="87">
        <v>-10</v>
      </c>
      <c r="E186" s="82">
        <f t="shared" si="4"/>
        <v>219.8300000000001</v>
      </c>
    </row>
    <row r="187" spans="1:5" ht="15" customHeight="1">
      <c r="A187" s="43" t="s">
        <v>22</v>
      </c>
      <c r="B187" s="71">
        <v>40938</v>
      </c>
      <c r="C187" s="72" t="s">
        <v>337</v>
      </c>
      <c r="D187" s="80">
        <v>5</v>
      </c>
      <c r="E187" s="82">
        <f t="shared" si="4"/>
        <v>224.8300000000001</v>
      </c>
    </row>
    <row r="188" spans="1:5" ht="15" customHeight="1" thickBot="1">
      <c r="A188" s="43" t="s">
        <v>22</v>
      </c>
      <c r="B188" s="71">
        <v>40939</v>
      </c>
      <c r="C188" s="72" t="s">
        <v>337</v>
      </c>
      <c r="D188" s="80">
        <v>5</v>
      </c>
      <c r="E188" s="82">
        <f t="shared" si="4"/>
        <v>229.8300000000001</v>
      </c>
    </row>
    <row r="189" spans="1:5" ht="15" customHeight="1" thickTop="1" thickBot="1">
      <c r="A189" s="60"/>
      <c r="B189" s="61"/>
      <c r="C189" s="42" t="s">
        <v>201</v>
      </c>
      <c r="D189" s="62"/>
      <c r="E189" s="63"/>
    </row>
    <row r="190" spans="1:5" ht="15" customHeight="1" thickTop="1">
      <c r="A190" s="43" t="s">
        <v>22</v>
      </c>
      <c r="B190" s="71">
        <v>40940</v>
      </c>
      <c r="C190" s="72" t="s">
        <v>337</v>
      </c>
      <c r="D190" s="80">
        <v>5</v>
      </c>
      <c r="E190" s="82">
        <f>E188+D190</f>
        <v>234.8300000000001</v>
      </c>
    </row>
    <row r="191" spans="1:5" ht="15" customHeight="1">
      <c r="A191" s="43" t="s">
        <v>22</v>
      </c>
      <c r="B191" s="71">
        <v>40940</v>
      </c>
      <c r="C191" s="72" t="s">
        <v>346</v>
      </c>
      <c r="D191" s="80">
        <v>-2.95</v>
      </c>
      <c r="E191" s="82">
        <f t="shared" ref="E191:E214" si="5">E190+D191</f>
        <v>231.88000000000011</v>
      </c>
    </row>
    <row r="192" spans="1:5" ht="15" customHeight="1">
      <c r="A192" s="43" t="s">
        <v>22</v>
      </c>
      <c r="B192" s="71">
        <v>40946</v>
      </c>
      <c r="C192" s="72" t="s">
        <v>337</v>
      </c>
      <c r="D192" s="80">
        <v>5</v>
      </c>
      <c r="E192" s="82">
        <f t="shared" si="5"/>
        <v>236.88000000000011</v>
      </c>
    </row>
    <row r="193" spans="1:5" ht="15" customHeight="1">
      <c r="A193" s="43" t="s">
        <v>22</v>
      </c>
      <c r="B193" s="71">
        <v>40947</v>
      </c>
      <c r="C193" s="72" t="s">
        <v>347</v>
      </c>
      <c r="D193" s="80">
        <v>-7.9</v>
      </c>
      <c r="E193" s="82">
        <f t="shared" si="5"/>
        <v>228.9800000000001</v>
      </c>
    </row>
    <row r="194" spans="1:5" ht="15" customHeight="1">
      <c r="A194" s="43" t="s">
        <v>22</v>
      </c>
      <c r="B194" s="71">
        <v>40947</v>
      </c>
      <c r="C194" s="72" t="s">
        <v>331</v>
      </c>
      <c r="D194" s="80">
        <v>32.6</v>
      </c>
      <c r="E194" s="82">
        <f t="shared" si="5"/>
        <v>261.5800000000001</v>
      </c>
    </row>
    <row r="195" spans="1:5" ht="15" customHeight="1">
      <c r="A195" s="43" t="s">
        <v>22</v>
      </c>
      <c r="B195" s="71">
        <v>40947</v>
      </c>
      <c r="C195" s="72" t="s">
        <v>331</v>
      </c>
      <c r="D195" s="80">
        <v>27</v>
      </c>
      <c r="E195" s="82">
        <f t="shared" si="5"/>
        <v>288.5800000000001</v>
      </c>
    </row>
    <row r="196" spans="1:5" ht="15" customHeight="1">
      <c r="A196" s="43" t="s">
        <v>22</v>
      </c>
      <c r="B196" s="71">
        <v>40948</v>
      </c>
      <c r="C196" s="72" t="s">
        <v>348</v>
      </c>
      <c r="D196" s="80">
        <v>9</v>
      </c>
      <c r="E196" s="82">
        <f t="shared" si="5"/>
        <v>297.5800000000001</v>
      </c>
    </row>
    <row r="197" spans="1:5" ht="15" customHeight="1">
      <c r="A197" s="43" t="s">
        <v>22</v>
      </c>
      <c r="B197" s="71">
        <v>40948</v>
      </c>
      <c r="C197" s="72" t="s">
        <v>337</v>
      </c>
      <c r="D197" s="80">
        <v>5</v>
      </c>
      <c r="E197" s="82">
        <f t="shared" si="5"/>
        <v>302.5800000000001</v>
      </c>
    </row>
    <row r="198" spans="1:5" ht="15" customHeight="1">
      <c r="A198" s="43" t="s">
        <v>22</v>
      </c>
      <c r="B198" s="71">
        <v>40949</v>
      </c>
      <c r="C198" s="72" t="s">
        <v>337</v>
      </c>
      <c r="D198" s="80">
        <v>5</v>
      </c>
      <c r="E198" s="82">
        <f t="shared" si="5"/>
        <v>307.5800000000001</v>
      </c>
    </row>
    <row r="199" spans="1:5" ht="15" customHeight="1">
      <c r="A199" s="43" t="s">
        <v>22</v>
      </c>
      <c r="B199" s="71">
        <v>40951</v>
      </c>
      <c r="C199" s="72" t="s">
        <v>349</v>
      </c>
      <c r="D199" s="80">
        <v>-18</v>
      </c>
      <c r="E199" s="82">
        <f t="shared" si="5"/>
        <v>289.5800000000001</v>
      </c>
    </row>
    <row r="200" spans="1:5" ht="15" customHeight="1">
      <c r="A200" s="43" t="s">
        <v>22</v>
      </c>
      <c r="B200" s="71">
        <v>40952</v>
      </c>
      <c r="C200" s="72" t="s">
        <v>350</v>
      </c>
      <c r="D200" s="80">
        <v>-2.82</v>
      </c>
      <c r="E200" s="82">
        <f t="shared" si="5"/>
        <v>286.7600000000001</v>
      </c>
    </row>
    <row r="201" spans="1:5" ht="15" customHeight="1">
      <c r="A201" s="43" t="s">
        <v>22</v>
      </c>
      <c r="B201" s="71">
        <v>40952</v>
      </c>
      <c r="C201" s="72" t="s">
        <v>331</v>
      </c>
      <c r="D201" s="80">
        <v>27</v>
      </c>
      <c r="E201" s="82">
        <f t="shared" si="5"/>
        <v>313.7600000000001</v>
      </c>
    </row>
    <row r="202" spans="1:5" ht="15" customHeight="1">
      <c r="A202" s="43" t="s">
        <v>22</v>
      </c>
      <c r="B202" s="71">
        <v>40953</v>
      </c>
      <c r="C202" s="72" t="s">
        <v>331</v>
      </c>
      <c r="D202" s="80">
        <v>27</v>
      </c>
      <c r="E202" s="82">
        <f t="shared" si="5"/>
        <v>340.7600000000001</v>
      </c>
    </row>
    <row r="203" spans="1:5" ht="15" customHeight="1">
      <c r="A203" s="43" t="s">
        <v>22</v>
      </c>
      <c r="B203" s="71">
        <v>40953</v>
      </c>
      <c r="C203" s="72" t="s">
        <v>337</v>
      </c>
      <c r="D203" s="80">
        <v>5</v>
      </c>
      <c r="E203" s="82">
        <f t="shared" si="5"/>
        <v>345.7600000000001</v>
      </c>
    </row>
    <row r="204" spans="1:5" ht="15" customHeight="1">
      <c r="A204" s="43" t="s">
        <v>22</v>
      </c>
      <c r="B204" s="71">
        <v>40953</v>
      </c>
      <c r="C204" s="72" t="s">
        <v>337</v>
      </c>
      <c r="D204" s="80">
        <v>5</v>
      </c>
      <c r="E204" s="82">
        <f t="shared" si="5"/>
        <v>350.7600000000001</v>
      </c>
    </row>
    <row r="205" spans="1:5" ht="15" customHeight="1">
      <c r="A205" s="43" t="s">
        <v>22</v>
      </c>
      <c r="B205" s="71">
        <v>40953</v>
      </c>
      <c r="C205" s="72" t="s">
        <v>351</v>
      </c>
      <c r="D205" s="80">
        <v>-40</v>
      </c>
      <c r="E205" s="82">
        <f t="shared" si="5"/>
        <v>310.7600000000001</v>
      </c>
    </row>
    <row r="206" spans="1:5" ht="15" customHeight="1">
      <c r="A206" s="43" t="s">
        <v>22</v>
      </c>
      <c r="B206" s="71">
        <v>40954</v>
      </c>
      <c r="C206" s="72" t="s">
        <v>352</v>
      </c>
      <c r="D206" s="80">
        <v>-83.59</v>
      </c>
      <c r="E206" s="82">
        <f t="shared" si="5"/>
        <v>227.1700000000001</v>
      </c>
    </row>
    <row r="207" spans="1:5" ht="15" customHeight="1">
      <c r="A207" s="43" t="s">
        <v>22</v>
      </c>
      <c r="B207" s="71">
        <v>40955</v>
      </c>
      <c r="C207" s="72" t="s">
        <v>353</v>
      </c>
      <c r="D207" s="80">
        <v>60</v>
      </c>
      <c r="E207" s="82">
        <f t="shared" si="5"/>
        <v>287.17000000000007</v>
      </c>
    </row>
    <row r="208" spans="1:5" ht="15" customHeight="1">
      <c r="A208" s="43" t="s">
        <v>22</v>
      </c>
      <c r="B208" s="71">
        <v>40960</v>
      </c>
      <c r="C208" s="72" t="s">
        <v>354</v>
      </c>
      <c r="D208" s="80">
        <v>36</v>
      </c>
      <c r="E208" s="82">
        <f t="shared" si="5"/>
        <v>323.17000000000007</v>
      </c>
    </row>
    <row r="209" spans="1:5" ht="15" customHeight="1">
      <c r="A209" s="43" t="s">
        <v>22</v>
      </c>
      <c r="B209" s="71">
        <v>40961</v>
      </c>
      <c r="C209" s="72" t="s">
        <v>300</v>
      </c>
      <c r="D209" s="80">
        <v>-11.25</v>
      </c>
      <c r="E209" s="82">
        <f t="shared" si="5"/>
        <v>311.92000000000007</v>
      </c>
    </row>
    <row r="210" spans="1:5" ht="15" customHeight="1">
      <c r="A210" s="43" t="s">
        <v>22</v>
      </c>
      <c r="B210" s="71">
        <v>40961</v>
      </c>
      <c r="C210" s="72" t="s">
        <v>331</v>
      </c>
      <c r="D210" s="80">
        <v>28.6</v>
      </c>
      <c r="E210" s="82">
        <f t="shared" si="5"/>
        <v>340.5200000000001</v>
      </c>
    </row>
    <row r="211" spans="1:5" ht="15" customHeight="1">
      <c r="A211" s="43" t="s">
        <v>22</v>
      </c>
      <c r="B211" s="71">
        <v>40961</v>
      </c>
      <c r="C211" s="72" t="s">
        <v>355</v>
      </c>
      <c r="D211" s="80">
        <v>9</v>
      </c>
      <c r="E211" s="82">
        <f t="shared" si="5"/>
        <v>349.5200000000001</v>
      </c>
    </row>
    <row r="212" spans="1:5" ht="15" customHeight="1">
      <c r="A212" s="43" t="s">
        <v>22</v>
      </c>
      <c r="B212" s="71">
        <v>40965</v>
      </c>
      <c r="C212" s="72" t="s">
        <v>49</v>
      </c>
      <c r="D212" s="80">
        <v>-200</v>
      </c>
      <c r="E212" s="82">
        <f t="shared" si="5"/>
        <v>149.5200000000001</v>
      </c>
    </row>
    <row r="213" spans="1:5" ht="15" customHeight="1">
      <c r="A213" s="43" t="s">
        <v>22</v>
      </c>
      <c r="B213" s="71">
        <v>40967</v>
      </c>
      <c r="C213" s="72" t="s">
        <v>337</v>
      </c>
      <c r="D213" s="80">
        <v>5</v>
      </c>
      <c r="E213" s="82">
        <f t="shared" si="5"/>
        <v>154.5200000000001</v>
      </c>
    </row>
    <row r="214" spans="1:5" ht="15" customHeight="1" thickBot="1">
      <c r="A214" s="43" t="s">
        <v>22</v>
      </c>
      <c r="B214" s="71">
        <v>40967</v>
      </c>
      <c r="C214" s="72" t="s">
        <v>356</v>
      </c>
      <c r="D214" s="80">
        <v>30</v>
      </c>
      <c r="E214" s="82">
        <f t="shared" si="5"/>
        <v>184.5200000000001</v>
      </c>
    </row>
    <row r="215" spans="1:5" ht="15" customHeight="1" thickTop="1" thickBot="1">
      <c r="A215" s="60"/>
      <c r="B215" s="61"/>
      <c r="C215" s="42" t="s">
        <v>207</v>
      </c>
      <c r="D215" s="62"/>
      <c r="E215" s="63"/>
    </row>
    <row r="216" spans="1:5" ht="15" customHeight="1" thickTop="1">
      <c r="A216" s="43" t="s">
        <v>22</v>
      </c>
      <c r="B216" s="71">
        <v>40974</v>
      </c>
      <c r="C216" s="72" t="s">
        <v>357</v>
      </c>
      <c r="D216" s="80">
        <v>18</v>
      </c>
      <c r="E216" s="82">
        <f>E214+D216</f>
        <v>202.5200000000001</v>
      </c>
    </row>
    <row r="217" spans="1:5" ht="15" customHeight="1">
      <c r="A217" s="43" t="s">
        <v>22</v>
      </c>
      <c r="B217" s="71">
        <v>40976</v>
      </c>
      <c r="C217" s="72" t="s">
        <v>337</v>
      </c>
      <c r="D217" s="80">
        <v>5</v>
      </c>
      <c r="E217" s="82">
        <f t="shared" ref="E217:E230" si="6">E216+D217</f>
        <v>207.5200000000001</v>
      </c>
    </row>
    <row r="218" spans="1:5" ht="15" customHeight="1">
      <c r="A218" s="43" t="s">
        <v>22</v>
      </c>
      <c r="B218" s="71">
        <v>40980</v>
      </c>
      <c r="C218" s="72" t="s">
        <v>358</v>
      </c>
      <c r="D218" s="80">
        <v>18</v>
      </c>
      <c r="E218" s="82">
        <f t="shared" si="6"/>
        <v>225.5200000000001</v>
      </c>
    </row>
    <row r="219" spans="1:5" ht="15" customHeight="1">
      <c r="A219" s="43" t="s">
        <v>22</v>
      </c>
      <c r="B219" s="71">
        <v>40982</v>
      </c>
      <c r="C219" s="72" t="s">
        <v>359</v>
      </c>
      <c r="D219" s="80">
        <v>-54</v>
      </c>
      <c r="E219" s="82">
        <f t="shared" si="6"/>
        <v>171.5200000000001</v>
      </c>
    </row>
    <row r="220" spans="1:5" ht="15" customHeight="1">
      <c r="A220" s="43" t="s">
        <v>22</v>
      </c>
      <c r="B220" s="71">
        <v>40984</v>
      </c>
      <c r="C220" s="72" t="s">
        <v>360</v>
      </c>
      <c r="D220" s="80">
        <v>10</v>
      </c>
      <c r="E220" s="82">
        <f t="shared" si="6"/>
        <v>181.5200000000001</v>
      </c>
    </row>
    <row r="221" spans="1:5" ht="15" customHeight="1">
      <c r="A221" s="43" t="s">
        <v>22</v>
      </c>
      <c r="B221" s="71">
        <v>40984</v>
      </c>
      <c r="C221" s="72" t="s">
        <v>348</v>
      </c>
      <c r="D221" s="80">
        <v>9</v>
      </c>
      <c r="E221" s="82">
        <f t="shared" si="6"/>
        <v>190.5200000000001</v>
      </c>
    </row>
    <row r="222" spans="1:5" ht="15" customHeight="1">
      <c r="A222" s="43" t="s">
        <v>22</v>
      </c>
      <c r="B222" s="71">
        <v>40984</v>
      </c>
      <c r="C222" s="72" t="s">
        <v>337</v>
      </c>
      <c r="D222" s="80">
        <v>5</v>
      </c>
      <c r="E222" s="82">
        <f t="shared" si="6"/>
        <v>195.5200000000001</v>
      </c>
    </row>
    <row r="223" spans="1:5" ht="15" customHeight="1">
      <c r="A223" s="43" t="s">
        <v>22</v>
      </c>
      <c r="B223" s="71">
        <v>40984</v>
      </c>
      <c r="C223" s="72" t="s">
        <v>329</v>
      </c>
      <c r="D223" s="80">
        <v>5</v>
      </c>
      <c r="E223" s="82">
        <f t="shared" si="6"/>
        <v>200.5200000000001</v>
      </c>
    </row>
    <row r="224" spans="1:5" ht="15" customHeight="1">
      <c r="A224" s="43" t="s">
        <v>22</v>
      </c>
      <c r="B224" s="71">
        <v>40989</v>
      </c>
      <c r="C224" s="72" t="s">
        <v>361</v>
      </c>
      <c r="D224" s="80">
        <v>-110</v>
      </c>
      <c r="E224" s="82">
        <f t="shared" si="6"/>
        <v>90.520000000000095</v>
      </c>
    </row>
    <row r="225" spans="1:5" ht="15" customHeight="1">
      <c r="A225" s="43" t="s">
        <v>22</v>
      </c>
      <c r="B225" s="71">
        <v>40990</v>
      </c>
      <c r="C225" s="72" t="s">
        <v>337</v>
      </c>
      <c r="D225" s="80">
        <v>5</v>
      </c>
      <c r="E225" s="82">
        <f t="shared" si="6"/>
        <v>95.520000000000095</v>
      </c>
    </row>
    <row r="226" spans="1:5" ht="15" customHeight="1">
      <c r="A226" s="43" t="s">
        <v>22</v>
      </c>
      <c r="B226" s="71">
        <v>40995</v>
      </c>
      <c r="C226" s="72" t="s">
        <v>362</v>
      </c>
      <c r="D226" s="80">
        <v>3</v>
      </c>
      <c r="E226" s="82">
        <f t="shared" si="6"/>
        <v>98.520000000000095</v>
      </c>
    </row>
    <row r="227" spans="1:5" ht="15" customHeight="1">
      <c r="A227" s="43" t="s">
        <v>22</v>
      </c>
      <c r="B227" s="71">
        <v>40997</v>
      </c>
      <c r="C227" s="72" t="s">
        <v>363</v>
      </c>
      <c r="D227" s="80">
        <v>0.96</v>
      </c>
      <c r="E227" s="82">
        <f t="shared" si="6"/>
        <v>99.480000000000089</v>
      </c>
    </row>
    <row r="228" spans="1:5" ht="15" customHeight="1">
      <c r="A228" s="43" t="s">
        <v>22</v>
      </c>
      <c r="B228" s="71">
        <v>40998</v>
      </c>
      <c r="C228" s="72" t="s">
        <v>364</v>
      </c>
      <c r="D228" s="80">
        <v>21.96</v>
      </c>
      <c r="E228" s="82">
        <f t="shared" si="6"/>
        <v>121.44000000000008</v>
      </c>
    </row>
    <row r="229" spans="1:5" ht="15" customHeight="1">
      <c r="A229" s="43" t="s">
        <v>22</v>
      </c>
      <c r="B229" s="71">
        <v>40998</v>
      </c>
      <c r="C229" s="72" t="s">
        <v>365</v>
      </c>
      <c r="D229" s="80">
        <v>18</v>
      </c>
      <c r="E229" s="82">
        <f t="shared" si="6"/>
        <v>139.44000000000008</v>
      </c>
    </row>
    <row r="230" spans="1:5" ht="15" customHeight="1" thickBot="1">
      <c r="A230" s="43" t="s">
        <v>22</v>
      </c>
      <c r="B230" s="71">
        <v>40998</v>
      </c>
      <c r="C230" s="72" t="s">
        <v>366</v>
      </c>
      <c r="D230" s="80">
        <v>-50</v>
      </c>
      <c r="E230" s="82">
        <f t="shared" si="6"/>
        <v>89.440000000000083</v>
      </c>
    </row>
    <row r="231" spans="1:5" ht="15" customHeight="1" thickTop="1" thickBot="1">
      <c r="A231" s="60"/>
      <c r="B231" s="61"/>
      <c r="C231" s="42" t="s">
        <v>218</v>
      </c>
      <c r="D231" s="62"/>
      <c r="E231" s="63"/>
    </row>
    <row r="232" spans="1:5" ht="15" customHeight="1" thickTop="1">
      <c r="A232" s="43" t="s">
        <v>22</v>
      </c>
      <c r="B232" s="71">
        <v>41016</v>
      </c>
      <c r="C232" s="72" t="s">
        <v>331</v>
      </c>
      <c r="D232" s="80">
        <v>41.7</v>
      </c>
      <c r="E232" s="82">
        <f>E230+D232</f>
        <v>131.1400000000001</v>
      </c>
    </row>
    <row r="233" spans="1:5" ht="15" customHeight="1">
      <c r="A233" s="43" t="s">
        <v>22</v>
      </c>
      <c r="B233" s="71">
        <v>41016</v>
      </c>
      <c r="C233" s="72" t="s">
        <v>337</v>
      </c>
      <c r="D233" s="80">
        <v>5</v>
      </c>
      <c r="E233" s="82">
        <f>E232+D233</f>
        <v>136.1400000000001</v>
      </c>
    </row>
    <row r="234" spans="1:5" ht="15" customHeight="1">
      <c r="A234" s="43" t="s">
        <v>22</v>
      </c>
      <c r="B234" s="71">
        <v>41017</v>
      </c>
      <c r="C234" s="72" t="s">
        <v>331</v>
      </c>
      <c r="D234" s="80">
        <v>96.6</v>
      </c>
      <c r="E234" s="82">
        <f t="shared" ref="E234:E243" si="7">E233+D234</f>
        <v>232.74000000000009</v>
      </c>
    </row>
    <row r="235" spans="1:5" ht="15" customHeight="1">
      <c r="A235" s="43" t="s">
        <v>22</v>
      </c>
      <c r="B235" s="71">
        <v>41018</v>
      </c>
      <c r="C235" s="72" t="s">
        <v>367</v>
      </c>
      <c r="D235" s="80">
        <v>-3.2</v>
      </c>
      <c r="E235" s="82">
        <f t="shared" si="7"/>
        <v>229.54000000000011</v>
      </c>
    </row>
    <row r="236" spans="1:5" ht="15" customHeight="1">
      <c r="A236" s="43" t="s">
        <v>22</v>
      </c>
      <c r="B236" s="71">
        <v>41021</v>
      </c>
      <c r="C236" s="72" t="s">
        <v>331</v>
      </c>
      <c r="D236" s="80">
        <v>7.6</v>
      </c>
      <c r="E236" s="82">
        <f t="shared" si="7"/>
        <v>237.1400000000001</v>
      </c>
    </row>
    <row r="237" spans="1:5" ht="15" customHeight="1">
      <c r="A237" s="43" t="s">
        <v>22</v>
      </c>
      <c r="B237" s="71">
        <v>41021</v>
      </c>
      <c r="C237" s="72" t="s">
        <v>368</v>
      </c>
      <c r="D237" s="80">
        <v>-70</v>
      </c>
      <c r="E237" s="82">
        <f t="shared" si="7"/>
        <v>167.1400000000001</v>
      </c>
    </row>
    <row r="238" spans="1:5" ht="15" customHeight="1">
      <c r="A238" s="43" t="s">
        <v>22</v>
      </c>
      <c r="B238" s="71">
        <v>41022</v>
      </c>
      <c r="C238" s="72" t="s">
        <v>369</v>
      </c>
      <c r="D238" s="80">
        <v>-80</v>
      </c>
      <c r="E238" s="82">
        <f t="shared" si="7"/>
        <v>87.1400000000001</v>
      </c>
    </row>
    <row r="239" spans="1:5" ht="15" customHeight="1">
      <c r="A239" s="43" t="s">
        <v>22</v>
      </c>
      <c r="B239" s="71">
        <v>41025</v>
      </c>
      <c r="C239" s="72" t="s">
        <v>331</v>
      </c>
      <c r="D239" s="80">
        <v>15.2</v>
      </c>
      <c r="E239" s="82">
        <f t="shared" si="7"/>
        <v>102.3400000000001</v>
      </c>
    </row>
    <row r="240" spans="1:5" ht="15" customHeight="1">
      <c r="A240" s="43" t="s">
        <v>22</v>
      </c>
      <c r="B240" s="71">
        <v>41026</v>
      </c>
      <c r="C240" s="72" t="s">
        <v>331</v>
      </c>
      <c r="D240" s="80">
        <v>7.6</v>
      </c>
      <c r="E240" s="82">
        <f t="shared" si="7"/>
        <v>109.9400000000001</v>
      </c>
    </row>
    <row r="241" spans="1:5" ht="15" customHeight="1">
      <c r="A241" s="43" t="s">
        <v>22</v>
      </c>
      <c r="B241" s="71">
        <v>41026</v>
      </c>
      <c r="C241" s="72" t="s">
        <v>360</v>
      </c>
      <c r="D241" s="80">
        <v>10</v>
      </c>
      <c r="E241" s="82">
        <f t="shared" si="7"/>
        <v>119.9400000000001</v>
      </c>
    </row>
    <row r="242" spans="1:5" ht="15" customHeight="1">
      <c r="A242" s="43" t="s">
        <v>22</v>
      </c>
      <c r="B242" s="71">
        <v>41027</v>
      </c>
      <c r="C242" s="72" t="s">
        <v>370</v>
      </c>
      <c r="D242" s="80">
        <v>70</v>
      </c>
      <c r="E242" s="82">
        <f t="shared" si="7"/>
        <v>189.94000000000011</v>
      </c>
    </row>
    <row r="243" spans="1:5" ht="15" customHeight="1" thickBot="1">
      <c r="A243" s="43" t="s">
        <v>22</v>
      </c>
      <c r="B243" s="71">
        <v>41027</v>
      </c>
      <c r="C243" s="72" t="s">
        <v>49</v>
      </c>
      <c r="D243" s="80">
        <v>-100</v>
      </c>
      <c r="E243" s="82">
        <f t="shared" si="7"/>
        <v>89.940000000000111</v>
      </c>
    </row>
    <row r="244" spans="1:5" ht="15" customHeight="1" thickTop="1" thickBot="1">
      <c r="A244" s="60"/>
      <c r="B244" s="61"/>
      <c r="C244" s="42" t="s">
        <v>235</v>
      </c>
      <c r="D244" s="62"/>
      <c r="E244" s="63"/>
    </row>
    <row r="245" spans="1:5" ht="15" customHeight="1" thickTop="1">
      <c r="A245" s="43" t="s">
        <v>22</v>
      </c>
      <c r="B245" s="71">
        <v>41036</v>
      </c>
      <c r="C245" s="72" t="s">
        <v>331</v>
      </c>
      <c r="D245" s="80">
        <v>40.200000000000003</v>
      </c>
      <c r="E245" s="82">
        <f>E243+D245</f>
        <v>130.1400000000001</v>
      </c>
    </row>
    <row r="246" spans="1:5" ht="15" customHeight="1">
      <c r="A246" s="43" t="s">
        <v>22</v>
      </c>
      <c r="B246" s="71">
        <v>41036</v>
      </c>
      <c r="C246" s="72" t="s">
        <v>339</v>
      </c>
      <c r="D246" s="80">
        <v>35</v>
      </c>
      <c r="E246" s="82">
        <f>E245+D246</f>
        <v>165.1400000000001</v>
      </c>
    </row>
    <row r="247" spans="1:5" ht="15" customHeight="1">
      <c r="A247" s="43" t="s">
        <v>22</v>
      </c>
      <c r="B247" s="71">
        <v>41037</v>
      </c>
      <c r="C247" s="72" t="s">
        <v>331</v>
      </c>
      <c r="D247" s="80">
        <v>16.3</v>
      </c>
      <c r="E247" s="82">
        <f>E246+D247</f>
        <v>181.44000000000011</v>
      </c>
    </row>
    <row r="248" spans="1:5" ht="15" customHeight="1">
      <c r="A248" s="43" t="s">
        <v>22</v>
      </c>
      <c r="B248" s="71">
        <v>41040</v>
      </c>
      <c r="C248" s="72" t="s">
        <v>371</v>
      </c>
      <c r="D248" s="80">
        <v>-11.25</v>
      </c>
      <c r="E248" s="82">
        <f>E247+D248</f>
        <v>170.19000000000011</v>
      </c>
    </row>
    <row r="249" spans="1:5" ht="15" customHeight="1" thickBot="1">
      <c r="A249" s="43" t="s">
        <v>22</v>
      </c>
      <c r="B249" s="71">
        <v>41063</v>
      </c>
      <c r="C249" s="72" t="s">
        <v>49</v>
      </c>
      <c r="D249" s="80">
        <v>-100</v>
      </c>
      <c r="E249" s="82">
        <f>E248+D249</f>
        <v>70.190000000000111</v>
      </c>
    </row>
    <row r="250" spans="1:5" ht="15" customHeight="1" thickTop="1" thickBot="1">
      <c r="A250" s="60"/>
      <c r="B250" s="61"/>
      <c r="C250" s="42" t="s">
        <v>242</v>
      </c>
      <c r="D250" s="62"/>
      <c r="E250" s="63"/>
    </row>
    <row r="251" spans="1:5" ht="15" customHeight="1" thickTop="1">
      <c r="A251" s="43" t="s">
        <v>22</v>
      </c>
      <c r="B251" s="71">
        <v>41076</v>
      </c>
      <c r="C251" s="72" t="s">
        <v>372</v>
      </c>
      <c r="D251" s="80">
        <v>100</v>
      </c>
      <c r="E251" s="82">
        <f>E249+D251</f>
        <v>170.19000000000011</v>
      </c>
    </row>
    <row r="252" spans="1:5" ht="15" customHeight="1">
      <c r="A252" s="43" t="s">
        <v>22</v>
      </c>
      <c r="B252" s="71">
        <v>41076</v>
      </c>
      <c r="C252" s="72" t="s">
        <v>373</v>
      </c>
      <c r="D252" s="80">
        <v>0.5</v>
      </c>
      <c r="E252" s="82">
        <f>E251+D252</f>
        <v>170.69000000000011</v>
      </c>
    </row>
    <row r="253" spans="1:5" ht="15" customHeight="1">
      <c r="A253" s="43" t="s">
        <v>22</v>
      </c>
      <c r="B253" s="71">
        <v>41076</v>
      </c>
      <c r="C253" s="72" t="s">
        <v>374</v>
      </c>
      <c r="D253" s="80">
        <v>47</v>
      </c>
      <c r="E253" s="82">
        <f t="shared" ref="E253:E266" si="8">E252+D253</f>
        <v>217.69000000000011</v>
      </c>
    </row>
    <row r="254" spans="1:5" ht="15" customHeight="1">
      <c r="A254" s="43" t="s">
        <v>22</v>
      </c>
      <c r="B254" s="71">
        <v>41076</v>
      </c>
      <c r="C254" s="72" t="s">
        <v>375</v>
      </c>
      <c r="D254" s="80">
        <v>-30</v>
      </c>
      <c r="E254" s="82">
        <f t="shared" si="8"/>
        <v>187.69000000000011</v>
      </c>
    </row>
    <row r="255" spans="1:5" ht="15" customHeight="1">
      <c r="A255" s="43" t="s">
        <v>22</v>
      </c>
      <c r="B255" s="71">
        <v>41076</v>
      </c>
      <c r="C255" s="72" t="s">
        <v>376</v>
      </c>
      <c r="D255" s="80">
        <v>-5.85</v>
      </c>
      <c r="E255" s="82">
        <f t="shared" si="8"/>
        <v>181.84000000000012</v>
      </c>
    </row>
    <row r="256" spans="1:5" ht="15" customHeight="1">
      <c r="A256" s="43" t="s">
        <v>22</v>
      </c>
      <c r="B256" s="71">
        <v>41076</v>
      </c>
      <c r="C256" s="72" t="s">
        <v>377</v>
      </c>
      <c r="D256" s="80">
        <v>-25.02</v>
      </c>
      <c r="E256" s="82">
        <f t="shared" si="8"/>
        <v>156.82000000000011</v>
      </c>
    </row>
    <row r="257" spans="1:5" ht="15" customHeight="1">
      <c r="A257" s="43" t="s">
        <v>22</v>
      </c>
      <c r="B257" s="71">
        <v>41076</v>
      </c>
      <c r="C257" s="72" t="s">
        <v>378</v>
      </c>
      <c r="D257" s="80">
        <v>-10.199999999999999</v>
      </c>
      <c r="E257" s="82">
        <f t="shared" si="8"/>
        <v>146.62000000000012</v>
      </c>
    </row>
    <row r="258" spans="1:5" ht="15" customHeight="1">
      <c r="A258" s="43" t="s">
        <v>22</v>
      </c>
      <c r="B258" s="71">
        <v>41076</v>
      </c>
      <c r="C258" s="72" t="s">
        <v>379</v>
      </c>
      <c r="D258" s="80">
        <v>-16.100000000000001</v>
      </c>
      <c r="E258" s="82">
        <f t="shared" si="8"/>
        <v>130.52000000000012</v>
      </c>
    </row>
    <row r="259" spans="1:5" ht="15" customHeight="1">
      <c r="A259" s="43" t="s">
        <v>22</v>
      </c>
      <c r="B259" s="71">
        <v>41076</v>
      </c>
      <c r="C259" s="72" t="s">
        <v>380</v>
      </c>
      <c r="D259" s="80">
        <v>-9.9499999999999993</v>
      </c>
      <c r="E259" s="82">
        <f t="shared" si="8"/>
        <v>120.57000000000012</v>
      </c>
    </row>
    <row r="260" spans="1:5" ht="15" customHeight="1">
      <c r="A260" s="43" t="s">
        <v>22</v>
      </c>
      <c r="B260" s="71">
        <v>41078</v>
      </c>
      <c r="C260" s="72" t="s">
        <v>371</v>
      </c>
      <c r="D260" s="80">
        <v>-7.5</v>
      </c>
      <c r="E260" s="82">
        <f t="shared" si="8"/>
        <v>113.07000000000012</v>
      </c>
    </row>
    <row r="261" spans="1:5" ht="15" customHeight="1">
      <c r="A261" s="43" t="s">
        <v>22</v>
      </c>
      <c r="B261" s="71">
        <v>41078</v>
      </c>
      <c r="C261" s="72" t="s">
        <v>315</v>
      </c>
      <c r="D261" s="80">
        <v>35.200000000000003</v>
      </c>
      <c r="E261" s="82">
        <f t="shared" si="8"/>
        <v>148.27000000000012</v>
      </c>
    </row>
    <row r="262" spans="1:5" ht="15" customHeight="1">
      <c r="A262" s="43" t="s">
        <v>22</v>
      </c>
      <c r="B262" s="71">
        <v>41078</v>
      </c>
      <c r="C262" s="72" t="s">
        <v>348</v>
      </c>
      <c r="D262" s="80">
        <v>9</v>
      </c>
      <c r="E262" s="82">
        <f t="shared" si="8"/>
        <v>157.27000000000012</v>
      </c>
    </row>
    <row r="263" spans="1:5" ht="15" customHeight="1">
      <c r="A263" s="43" t="s">
        <v>22</v>
      </c>
      <c r="B263" s="71">
        <v>41078</v>
      </c>
      <c r="C263" s="72" t="s">
        <v>381</v>
      </c>
      <c r="D263" s="80">
        <v>-7</v>
      </c>
      <c r="E263" s="82">
        <f t="shared" si="8"/>
        <v>150.27000000000012</v>
      </c>
    </row>
    <row r="264" spans="1:5" ht="15" customHeight="1">
      <c r="A264" s="43" t="s">
        <v>22</v>
      </c>
      <c r="B264" s="71">
        <v>41082</v>
      </c>
      <c r="C264" s="72" t="s">
        <v>382</v>
      </c>
      <c r="D264" s="80">
        <v>5.5</v>
      </c>
      <c r="E264" s="82">
        <f t="shared" si="8"/>
        <v>155.77000000000012</v>
      </c>
    </row>
    <row r="265" spans="1:5" ht="15" customHeight="1">
      <c r="A265" s="43" t="s">
        <v>22</v>
      </c>
      <c r="B265" s="71">
        <v>41082</v>
      </c>
      <c r="C265" s="72" t="s">
        <v>383</v>
      </c>
      <c r="D265" s="80">
        <v>12</v>
      </c>
      <c r="E265" s="82">
        <f t="shared" si="8"/>
        <v>167.77000000000012</v>
      </c>
    </row>
    <row r="266" spans="1:5" ht="15" customHeight="1" thickBot="1">
      <c r="A266" s="43" t="s">
        <v>22</v>
      </c>
      <c r="B266" s="71">
        <v>41086</v>
      </c>
      <c r="C266" s="72" t="s">
        <v>49</v>
      </c>
      <c r="D266" s="80">
        <v>-100</v>
      </c>
      <c r="E266" s="82">
        <f t="shared" si="8"/>
        <v>67.770000000000124</v>
      </c>
    </row>
    <row r="267" spans="1:5" ht="15" customHeight="1" thickTop="1" thickBot="1">
      <c r="A267" s="60"/>
      <c r="B267" s="61"/>
      <c r="C267" s="42" t="s">
        <v>256</v>
      </c>
      <c r="D267" s="62"/>
      <c r="E267" s="63"/>
    </row>
    <row r="268" spans="1:5" ht="15" customHeight="1" thickTop="1">
      <c r="A268" s="43" t="s">
        <v>22</v>
      </c>
      <c r="B268" s="71">
        <v>41094</v>
      </c>
      <c r="C268" s="72" t="s">
        <v>70</v>
      </c>
      <c r="D268" s="80">
        <v>48.06</v>
      </c>
      <c r="E268" s="82">
        <f>E266+D268</f>
        <v>115.83000000000013</v>
      </c>
    </row>
    <row r="269" spans="1:5" ht="15" customHeight="1">
      <c r="A269" s="43" t="s">
        <v>22</v>
      </c>
      <c r="B269" s="71">
        <v>41102</v>
      </c>
      <c r="C269" s="72" t="s">
        <v>384</v>
      </c>
      <c r="D269" s="80">
        <v>12.97</v>
      </c>
      <c r="E269" s="82">
        <f>E268+D269</f>
        <v>128.80000000000013</v>
      </c>
    </row>
    <row r="270" spans="1:5" ht="15" customHeight="1">
      <c r="A270" s="43" t="s">
        <v>22</v>
      </c>
      <c r="B270" s="71">
        <v>41108</v>
      </c>
      <c r="C270" s="72" t="s">
        <v>374</v>
      </c>
      <c r="D270" s="80">
        <v>35</v>
      </c>
      <c r="E270" s="82">
        <f t="shared" ref="E270:E278" si="9">E269+D270</f>
        <v>163.80000000000013</v>
      </c>
    </row>
    <row r="271" spans="1:5" ht="15" customHeight="1">
      <c r="A271" s="43" t="s">
        <v>22</v>
      </c>
      <c r="B271" s="71">
        <v>41108</v>
      </c>
      <c r="C271" s="72" t="s">
        <v>385</v>
      </c>
      <c r="D271" s="80">
        <v>-50</v>
      </c>
      <c r="E271" s="82">
        <f t="shared" si="9"/>
        <v>113.80000000000013</v>
      </c>
    </row>
    <row r="272" spans="1:5" ht="15" customHeight="1">
      <c r="A272" s="43" t="s">
        <v>22</v>
      </c>
      <c r="B272" s="71">
        <v>41108</v>
      </c>
      <c r="C272" s="72" t="s">
        <v>386</v>
      </c>
      <c r="D272" s="80">
        <v>-13.8</v>
      </c>
      <c r="E272" s="82">
        <f t="shared" si="9"/>
        <v>100.00000000000013</v>
      </c>
    </row>
    <row r="273" spans="1:5" ht="15" customHeight="1">
      <c r="A273" s="43" t="s">
        <v>22</v>
      </c>
      <c r="B273" s="71">
        <v>41109</v>
      </c>
      <c r="C273" s="72" t="s">
        <v>331</v>
      </c>
      <c r="D273" s="80">
        <v>7</v>
      </c>
      <c r="E273" s="82">
        <f t="shared" si="9"/>
        <v>107.00000000000013</v>
      </c>
    </row>
    <row r="274" spans="1:5" ht="15" customHeight="1">
      <c r="A274" s="43" t="s">
        <v>22</v>
      </c>
      <c r="B274" s="71">
        <v>41109</v>
      </c>
      <c r="C274" s="72" t="s">
        <v>331</v>
      </c>
      <c r="D274" s="80">
        <v>13.7</v>
      </c>
      <c r="E274" s="82">
        <f t="shared" si="9"/>
        <v>120.70000000000013</v>
      </c>
    </row>
    <row r="275" spans="1:5" ht="15" customHeight="1">
      <c r="A275" s="43" t="s">
        <v>22</v>
      </c>
      <c r="B275" s="71">
        <v>41109</v>
      </c>
      <c r="C275" s="72" t="s">
        <v>331</v>
      </c>
      <c r="D275" s="80">
        <v>8.5</v>
      </c>
      <c r="E275" s="82">
        <f t="shared" si="9"/>
        <v>129.20000000000013</v>
      </c>
    </row>
    <row r="276" spans="1:5" ht="15" customHeight="1">
      <c r="A276" s="43" t="s">
        <v>22</v>
      </c>
      <c r="B276" s="71">
        <v>41109</v>
      </c>
      <c r="C276" s="72" t="s">
        <v>331</v>
      </c>
      <c r="D276" s="80">
        <v>5.7</v>
      </c>
      <c r="E276" s="82">
        <f t="shared" si="9"/>
        <v>134.90000000000012</v>
      </c>
    </row>
    <row r="277" spans="1:5" ht="15" customHeight="1">
      <c r="A277" s="43" t="s">
        <v>22</v>
      </c>
      <c r="B277" s="71">
        <v>41109</v>
      </c>
      <c r="C277" s="72" t="s">
        <v>331</v>
      </c>
      <c r="D277" s="80">
        <v>8.5</v>
      </c>
      <c r="E277" s="82">
        <f t="shared" si="9"/>
        <v>143.40000000000012</v>
      </c>
    </row>
    <row r="278" spans="1:5" ht="15" customHeight="1">
      <c r="A278" s="43" t="s">
        <v>22</v>
      </c>
      <c r="B278" s="71">
        <v>41109</v>
      </c>
      <c r="C278" s="72" t="s">
        <v>387</v>
      </c>
      <c r="D278" s="80">
        <v>12</v>
      </c>
      <c r="E278" s="82">
        <f t="shared" si="9"/>
        <v>155.40000000000012</v>
      </c>
    </row>
    <row r="279" spans="1:5" ht="15" customHeight="1" thickBot="1">
      <c r="A279" s="43" t="s">
        <v>22</v>
      </c>
      <c r="B279" s="71">
        <v>41109</v>
      </c>
      <c r="C279" s="72" t="s">
        <v>388</v>
      </c>
      <c r="D279" s="80">
        <v>3</v>
      </c>
      <c r="E279" s="82">
        <f>E278+D279</f>
        <v>158.40000000000012</v>
      </c>
    </row>
    <row r="280" spans="1:5" ht="15" customHeight="1" thickTop="1" thickBot="1">
      <c r="A280" s="60"/>
      <c r="B280" s="61"/>
      <c r="C280" s="42" t="s">
        <v>258</v>
      </c>
      <c r="D280" s="62"/>
      <c r="E280" s="63"/>
    </row>
    <row r="281" spans="1:5" ht="15" customHeight="1" thickTop="1">
      <c r="A281" s="43" t="s">
        <v>22</v>
      </c>
      <c r="B281" s="71">
        <v>41110</v>
      </c>
      <c r="C281" s="72" t="s">
        <v>389</v>
      </c>
      <c r="D281" s="80">
        <v>30.36</v>
      </c>
      <c r="E281" s="82">
        <f>E279+D281</f>
        <v>188.7600000000001</v>
      </c>
    </row>
    <row r="282" spans="1:5" ht="13.5" thickBot="1">
      <c r="A282" s="43" t="s">
        <v>22</v>
      </c>
      <c r="B282" s="71">
        <v>41110</v>
      </c>
      <c r="C282" s="72" t="s">
        <v>387</v>
      </c>
      <c r="D282" s="80">
        <v>15.55</v>
      </c>
      <c r="E282" s="82">
        <f>E281+D282</f>
        <v>204.31000000000012</v>
      </c>
    </row>
    <row r="283" spans="1:5" ht="15" customHeight="1" thickTop="1" thickBot="1">
      <c r="A283" s="60"/>
      <c r="B283" s="61"/>
      <c r="C283" s="42" t="s">
        <v>266</v>
      </c>
      <c r="D283" s="62"/>
      <c r="E283" s="63"/>
    </row>
    <row r="284" spans="1:5" ht="15" customHeight="1" thickTop="1">
      <c r="A284" s="43" t="s">
        <v>22</v>
      </c>
      <c r="B284" s="71">
        <v>41154</v>
      </c>
      <c r="C284" s="72" t="s">
        <v>683</v>
      </c>
      <c r="D284" s="80">
        <v>131.07</v>
      </c>
      <c r="E284" s="82">
        <f>E282+D284</f>
        <v>335.38000000000011</v>
      </c>
    </row>
    <row r="285" spans="1:5" ht="15" customHeight="1">
      <c r="A285" s="43" t="s">
        <v>22</v>
      </c>
      <c r="B285" s="71">
        <v>41159</v>
      </c>
      <c r="C285" s="72" t="s">
        <v>684</v>
      </c>
      <c r="D285" s="80">
        <v>13.68</v>
      </c>
      <c r="E285" s="82">
        <f t="shared" ref="E285:E291" si="10">E284+D285</f>
        <v>349.06000000000012</v>
      </c>
    </row>
    <row r="286" spans="1:5" ht="15" customHeight="1">
      <c r="A286" s="43" t="s">
        <v>22</v>
      </c>
      <c r="B286" s="71">
        <v>41159</v>
      </c>
      <c r="C286" s="72" t="s">
        <v>689</v>
      </c>
      <c r="D286" s="80">
        <v>30</v>
      </c>
      <c r="E286" s="82">
        <f t="shared" si="10"/>
        <v>379.06000000000012</v>
      </c>
    </row>
    <row r="287" spans="1:5" ht="15" customHeight="1">
      <c r="A287" s="43" t="s">
        <v>22</v>
      </c>
      <c r="B287" s="71">
        <v>41159</v>
      </c>
      <c r="C287" s="72" t="s">
        <v>688</v>
      </c>
      <c r="D287" s="80">
        <v>131.07</v>
      </c>
      <c r="E287" s="82">
        <f t="shared" si="10"/>
        <v>510.13000000000011</v>
      </c>
    </row>
    <row r="288" spans="1:5" ht="15" customHeight="1">
      <c r="A288" s="43" t="s">
        <v>22</v>
      </c>
      <c r="B288" s="71">
        <v>41159</v>
      </c>
      <c r="C288" s="72" t="s">
        <v>691</v>
      </c>
      <c r="D288" s="80">
        <v>30</v>
      </c>
      <c r="E288" s="82">
        <f t="shared" si="10"/>
        <v>540.13000000000011</v>
      </c>
    </row>
    <row r="289" spans="1:5" ht="15" customHeight="1">
      <c r="A289" s="43" t="s">
        <v>22</v>
      </c>
      <c r="B289" s="71">
        <v>41159</v>
      </c>
      <c r="C289" s="72" t="s">
        <v>690</v>
      </c>
      <c r="D289" s="80">
        <v>63.21</v>
      </c>
      <c r="E289" s="82">
        <f t="shared" si="10"/>
        <v>603.34000000000015</v>
      </c>
    </row>
    <row r="290" spans="1:5" ht="15" customHeight="1">
      <c r="A290" s="43" t="s">
        <v>22</v>
      </c>
      <c r="B290" s="71">
        <v>41159</v>
      </c>
      <c r="C290" s="72" t="s">
        <v>694</v>
      </c>
      <c r="D290" s="80">
        <v>30</v>
      </c>
      <c r="E290" s="82">
        <f t="shared" si="10"/>
        <v>633.34000000000015</v>
      </c>
    </row>
    <row r="291" spans="1:5" ht="15" customHeight="1">
      <c r="A291" s="43" t="s">
        <v>22</v>
      </c>
      <c r="B291" s="71">
        <v>41159</v>
      </c>
      <c r="C291" s="72" t="s">
        <v>692</v>
      </c>
      <c r="D291" s="80">
        <v>24.57</v>
      </c>
      <c r="E291" s="82">
        <f t="shared" si="10"/>
        <v>657.9100000000002</v>
      </c>
    </row>
    <row r="292" spans="1:5" ht="15" customHeight="1">
      <c r="A292" s="43" t="s">
        <v>22</v>
      </c>
      <c r="B292" s="71">
        <v>41159</v>
      </c>
      <c r="C292" s="72" t="s">
        <v>695</v>
      </c>
      <c r="D292" s="80">
        <v>24.57</v>
      </c>
      <c r="E292" s="82">
        <f t="shared" ref="E292:E327" si="11">E291+D292</f>
        <v>682.48000000000025</v>
      </c>
    </row>
    <row r="293" spans="1:5" ht="15" customHeight="1">
      <c r="A293" s="43" t="s">
        <v>22</v>
      </c>
      <c r="B293" s="71">
        <v>41159</v>
      </c>
      <c r="C293" s="72" t="s">
        <v>693</v>
      </c>
      <c r="D293" s="80">
        <v>30</v>
      </c>
      <c r="E293" s="82">
        <f t="shared" si="11"/>
        <v>712.48000000000025</v>
      </c>
    </row>
    <row r="294" spans="1:5" ht="15" customHeight="1">
      <c r="A294" s="43" t="s">
        <v>22</v>
      </c>
      <c r="B294" s="71">
        <v>41159</v>
      </c>
      <c r="C294" s="72" t="s">
        <v>696</v>
      </c>
      <c r="D294" s="80">
        <v>67.790000000000006</v>
      </c>
      <c r="E294" s="82">
        <f t="shared" si="11"/>
        <v>780.27000000000021</v>
      </c>
    </row>
    <row r="295" spans="1:5" ht="15" customHeight="1">
      <c r="A295" s="43" t="s">
        <v>22</v>
      </c>
      <c r="B295" s="71">
        <v>41159</v>
      </c>
      <c r="C295" s="72" t="s">
        <v>697</v>
      </c>
      <c r="D295" s="80">
        <v>131.07</v>
      </c>
      <c r="E295" s="82">
        <f t="shared" si="11"/>
        <v>911.34000000000015</v>
      </c>
    </row>
    <row r="296" spans="1:5" ht="15" customHeight="1">
      <c r="A296" s="43" t="s">
        <v>22</v>
      </c>
      <c r="B296" s="71">
        <v>41159</v>
      </c>
      <c r="C296" s="72" t="s">
        <v>698</v>
      </c>
      <c r="D296" s="80">
        <v>30</v>
      </c>
      <c r="E296" s="82">
        <f t="shared" si="11"/>
        <v>941.34000000000015</v>
      </c>
    </row>
    <row r="297" spans="1:5" ht="15" customHeight="1">
      <c r="A297" s="43" t="s">
        <v>22</v>
      </c>
      <c r="B297" s="71">
        <v>41159</v>
      </c>
      <c r="C297" s="72" t="s">
        <v>699</v>
      </c>
      <c r="D297" s="80">
        <v>-2.35</v>
      </c>
      <c r="E297" s="82">
        <f t="shared" si="11"/>
        <v>938.99000000000012</v>
      </c>
    </row>
    <row r="298" spans="1:5" ht="15" customHeight="1">
      <c r="A298" s="43" t="s">
        <v>22</v>
      </c>
      <c r="B298" s="71">
        <v>41159</v>
      </c>
      <c r="C298" s="72" t="s">
        <v>700</v>
      </c>
      <c r="D298" s="80">
        <v>30</v>
      </c>
      <c r="E298" s="82">
        <f t="shared" si="11"/>
        <v>968.99000000000012</v>
      </c>
    </row>
    <row r="299" spans="1:5" ht="15" customHeight="1">
      <c r="A299" s="43" t="s">
        <v>22</v>
      </c>
      <c r="B299" s="71">
        <v>41159</v>
      </c>
      <c r="C299" s="72" t="s">
        <v>701</v>
      </c>
      <c r="D299" s="80">
        <v>30</v>
      </c>
      <c r="E299" s="82">
        <f t="shared" si="11"/>
        <v>998.99000000000012</v>
      </c>
    </row>
    <row r="300" spans="1:5" ht="15" customHeight="1">
      <c r="A300" s="43" t="s">
        <v>22</v>
      </c>
      <c r="B300" s="71">
        <v>41159</v>
      </c>
      <c r="C300" s="72" t="s">
        <v>702</v>
      </c>
      <c r="D300" s="80">
        <v>30</v>
      </c>
      <c r="E300" s="82">
        <f t="shared" si="11"/>
        <v>1028.9900000000002</v>
      </c>
    </row>
    <row r="301" spans="1:5" ht="15" customHeight="1">
      <c r="A301" s="43" t="s">
        <v>22</v>
      </c>
      <c r="B301" s="71">
        <v>41159</v>
      </c>
      <c r="C301" s="72" t="s">
        <v>685</v>
      </c>
      <c r="D301" s="80">
        <v>1</v>
      </c>
      <c r="E301" s="82">
        <f t="shared" si="11"/>
        <v>1029.9900000000002</v>
      </c>
    </row>
    <row r="302" spans="1:5" ht="15" customHeight="1">
      <c r="A302" s="43" t="s">
        <v>22</v>
      </c>
      <c r="B302" s="71">
        <v>41163</v>
      </c>
      <c r="C302" s="72" t="s">
        <v>49</v>
      </c>
      <c r="D302" s="80">
        <v>-850</v>
      </c>
      <c r="E302" s="82">
        <f t="shared" si="11"/>
        <v>179.99000000000024</v>
      </c>
    </row>
    <row r="303" spans="1:5" ht="15" customHeight="1">
      <c r="A303" s="43" t="s">
        <v>22</v>
      </c>
      <c r="B303" s="71">
        <v>41164</v>
      </c>
      <c r="C303" s="72" t="s">
        <v>268</v>
      </c>
      <c r="D303" s="80">
        <v>30</v>
      </c>
      <c r="E303" s="82">
        <f t="shared" si="11"/>
        <v>209.99000000000024</v>
      </c>
    </row>
    <row r="304" spans="1:5" ht="15" customHeight="1">
      <c r="A304" s="43" t="s">
        <v>22</v>
      </c>
      <c r="B304" s="71">
        <v>41164</v>
      </c>
      <c r="C304" s="72" t="s">
        <v>705</v>
      </c>
      <c r="D304" s="80">
        <v>27.65</v>
      </c>
      <c r="E304" s="82">
        <f t="shared" si="11"/>
        <v>237.64000000000024</v>
      </c>
    </row>
    <row r="305" spans="1:5" ht="15" customHeight="1">
      <c r="A305" s="43" t="s">
        <v>22</v>
      </c>
      <c r="B305" s="71">
        <v>41164</v>
      </c>
      <c r="C305" s="72" t="s">
        <v>710</v>
      </c>
      <c r="D305" s="80">
        <v>27.65</v>
      </c>
      <c r="E305" s="82">
        <f t="shared" si="11"/>
        <v>265.29000000000025</v>
      </c>
    </row>
    <row r="306" spans="1:5" ht="15" customHeight="1">
      <c r="A306" s="43" t="s">
        <v>22</v>
      </c>
      <c r="B306" s="71">
        <v>41164</v>
      </c>
      <c r="C306" s="72" t="s">
        <v>711</v>
      </c>
      <c r="D306" s="80">
        <v>30</v>
      </c>
      <c r="E306" s="82">
        <f t="shared" si="11"/>
        <v>295.29000000000025</v>
      </c>
    </row>
    <row r="307" spans="1:5" ht="15" customHeight="1">
      <c r="A307" s="43" t="s">
        <v>22</v>
      </c>
      <c r="B307" s="71">
        <v>41165</v>
      </c>
      <c r="C307" s="72" t="s">
        <v>706</v>
      </c>
      <c r="D307" s="80">
        <v>27.65</v>
      </c>
      <c r="E307" s="82">
        <f t="shared" si="11"/>
        <v>322.94000000000023</v>
      </c>
    </row>
    <row r="308" spans="1:5" ht="15" customHeight="1">
      <c r="A308" s="43" t="s">
        <v>22</v>
      </c>
      <c r="B308" s="71">
        <v>41165</v>
      </c>
      <c r="C308" s="72" t="s">
        <v>709</v>
      </c>
      <c r="D308" s="80">
        <v>30</v>
      </c>
      <c r="E308" s="82">
        <f t="shared" si="11"/>
        <v>352.94000000000023</v>
      </c>
    </row>
    <row r="309" spans="1:5" ht="15" customHeight="1">
      <c r="A309" s="43" t="s">
        <v>22</v>
      </c>
      <c r="B309" s="71">
        <v>41165</v>
      </c>
      <c r="C309" s="72" t="s">
        <v>712</v>
      </c>
      <c r="D309" s="80">
        <v>30</v>
      </c>
      <c r="E309" s="82">
        <f t="shared" si="11"/>
        <v>382.94000000000023</v>
      </c>
    </row>
    <row r="310" spans="1:5" ht="15" customHeight="1">
      <c r="A310" s="43" t="s">
        <v>22</v>
      </c>
      <c r="B310" s="71">
        <v>41166</v>
      </c>
      <c r="C310" s="72" t="s">
        <v>713</v>
      </c>
      <c r="D310" s="80">
        <v>24.57</v>
      </c>
      <c r="E310" s="82">
        <f t="shared" si="11"/>
        <v>407.51000000000022</v>
      </c>
    </row>
    <row r="311" spans="1:5" ht="15" customHeight="1">
      <c r="A311" s="43" t="s">
        <v>22</v>
      </c>
      <c r="B311" s="71">
        <v>41166</v>
      </c>
      <c r="C311" s="72" t="s">
        <v>707</v>
      </c>
      <c r="D311" s="80">
        <v>30</v>
      </c>
      <c r="E311" s="82">
        <f t="shared" si="11"/>
        <v>437.51000000000022</v>
      </c>
    </row>
    <row r="312" spans="1:5" ht="15" customHeight="1">
      <c r="A312" s="43" t="s">
        <v>22</v>
      </c>
      <c r="B312" s="71">
        <v>41166</v>
      </c>
      <c r="C312" s="72" t="s">
        <v>708</v>
      </c>
      <c r="D312" s="80">
        <v>30</v>
      </c>
      <c r="E312" s="82">
        <f t="shared" si="11"/>
        <v>467.51000000000022</v>
      </c>
    </row>
    <row r="313" spans="1:5" ht="15" customHeight="1">
      <c r="A313" s="43" t="s">
        <v>22</v>
      </c>
      <c r="B313" s="71">
        <v>41169</v>
      </c>
      <c r="C313" s="72" t="s">
        <v>714</v>
      </c>
      <c r="D313" s="80">
        <v>30</v>
      </c>
      <c r="E313" s="82">
        <f t="shared" si="11"/>
        <v>497.51000000000022</v>
      </c>
    </row>
    <row r="314" spans="1:5" ht="15" customHeight="1">
      <c r="A314" s="43" t="s">
        <v>22</v>
      </c>
      <c r="B314" s="71">
        <v>41169</v>
      </c>
      <c r="C314" s="72" t="s">
        <v>715</v>
      </c>
      <c r="D314" s="80">
        <v>30</v>
      </c>
      <c r="E314" s="82">
        <f t="shared" si="11"/>
        <v>527.51000000000022</v>
      </c>
    </row>
    <row r="315" spans="1:5" ht="15" customHeight="1">
      <c r="A315" s="43" t="s">
        <v>22</v>
      </c>
      <c r="B315" s="71">
        <v>41170</v>
      </c>
      <c r="C315" s="72" t="s">
        <v>716</v>
      </c>
      <c r="D315" s="80">
        <v>30</v>
      </c>
      <c r="E315" s="82">
        <f t="shared" si="11"/>
        <v>557.51000000000022</v>
      </c>
    </row>
    <row r="316" spans="1:5" ht="15" customHeight="1">
      <c r="A316" s="43" t="s">
        <v>22</v>
      </c>
      <c r="B316" s="71">
        <v>41170</v>
      </c>
      <c r="C316" s="72" t="s">
        <v>717</v>
      </c>
      <c r="D316" s="80">
        <v>30</v>
      </c>
      <c r="E316" s="82">
        <f t="shared" si="11"/>
        <v>587.51000000000022</v>
      </c>
    </row>
    <row r="317" spans="1:5" ht="15" customHeight="1">
      <c r="A317" s="43" t="s">
        <v>22</v>
      </c>
      <c r="B317" s="71">
        <v>41170</v>
      </c>
      <c r="C317" s="72" t="s">
        <v>718</v>
      </c>
      <c r="D317" s="80">
        <v>30</v>
      </c>
      <c r="E317" s="82">
        <f t="shared" si="11"/>
        <v>617.51000000000022</v>
      </c>
    </row>
    <row r="318" spans="1:5" ht="15" customHeight="1">
      <c r="A318" s="43" t="s">
        <v>22</v>
      </c>
      <c r="B318" s="71">
        <v>41171</v>
      </c>
      <c r="C318" s="72" t="s">
        <v>719</v>
      </c>
      <c r="D318" s="80">
        <v>30</v>
      </c>
      <c r="E318" s="82">
        <f t="shared" si="11"/>
        <v>647.51000000000022</v>
      </c>
    </row>
    <row r="319" spans="1:5" ht="15" customHeight="1">
      <c r="A319" s="43" t="s">
        <v>22</v>
      </c>
      <c r="B319" s="71">
        <v>41172</v>
      </c>
      <c r="C319" s="72" t="s">
        <v>720</v>
      </c>
      <c r="D319" s="80">
        <v>30</v>
      </c>
      <c r="E319" s="82">
        <f t="shared" si="11"/>
        <v>677.51000000000022</v>
      </c>
    </row>
    <row r="320" spans="1:5" ht="15" customHeight="1">
      <c r="A320" s="43" t="s">
        <v>22</v>
      </c>
      <c r="B320" s="71">
        <v>41173</v>
      </c>
      <c r="C320" s="72" t="s">
        <v>721</v>
      </c>
      <c r="D320" s="80">
        <v>30</v>
      </c>
      <c r="E320" s="82">
        <f t="shared" si="11"/>
        <v>707.51000000000022</v>
      </c>
    </row>
    <row r="321" spans="1:5" ht="15" customHeight="1">
      <c r="A321" s="43" t="s">
        <v>22</v>
      </c>
      <c r="B321" s="71">
        <v>41176</v>
      </c>
      <c r="C321" s="72" t="s">
        <v>722</v>
      </c>
      <c r="D321" s="80">
        <v>30</v>
      </c>
      <c r="E321" s="82">
        <f t="shared" si="11"/>
        <v>737.51000000000022</v>
      </c>
    </row>
    <row r="322" spans="1:5" ht="15" customHeight="1">
      <c r="A322" s="43" t="s">
        <v>22</v>
      </c>
      <c r="B322" s="71">
        <v>41176</v>
      </c>
      <c r="C322" s="72" t="s">
        <v>723</v>
      </c>
      <c r="D322" s="80">
        <v>30</v>
      </c>
      <c r="E322" s="82">
        <f t="shared" si="11"/>
        <v>767.51000000000022</v>
      </c>
    </row>
    <row r="323" spans="1:5" ht="15" customHeight="1">
      <c r="A323" s="43" t="s">
        <v>22</v>
      </c>
      <c r="B323" s="71">
        <v>41177</v>
      </c>
      <c r="C323" s="72" t="s">
        <v>724</v>
      </c>
      <c r="D323" s="80">
        <v>30</v>
      </c>
      <c r="E323" s="82">
        <f t="shared" si="11"/>
        <v>797.51000000000022</v>
      </c>
    </row>
    <row r="324" spans="1:5" ht="15" customHeight="1">
      <c r="A324" s="43" t="s">
        <v>22</v>
      </c>
      <c r="B324" s="71">
        <v>41177</v>
      </c>
      <c r="C324" s="72" t="s">
        <v>704</v>
      </c>
      <c r="D324" s="80">
        <v>30</v>
      </c>
      <c r="E324" s="82">
        <f t="shared" si="11"/>
        <v>827.51000000000022</v>
      </c>
    </row>
    <row r="325" spans="1:5" ht="15" customHeight="1">
      <c r="A325" s="43" t="s">
        <v>22</v>
      </c>
      <c r="B325" s="71">
        <v>41178</v>
      </c>
      <c r="C325" s="72" t="s">
        <v>725</v>
      </c>
      <c r="D325" s="80">
        <v>30</v>
      </c>
      <c r="E325" s="82">
        <f t="shared" si="11"/>
        <v>857.51000000000022</v>
      </c>
    </row>
    <row r="326" spans="1:5" ht="15" customHeight="1">
      <c r="A326" s="43" t="s">
        <v>22</v>
      </c>
      <c r="B326" s="71">
        <v>41180</v>
      </c>
      <c r="C326" s="72" t="s">
        <v>49</v>
      </c>
      <c r="D326" s="80">
        <v>-700</v>
      </c>
      <c r="E326" s="82">
        <f t="shared" si="11"/>
        <v>157.51000000000022</v>
      </c>
    </row>
    <row r="327" spans="1:5" ht="15" customHeight="1" thickBot="1">
      <c r="A327" s="43" t="s">
        <v>22</v>
      </c>
      <c r="B327" s="71">
        <v>41180</v>
      </c>
      <c r="C327" s="72" t="s">
        <v>49</v>
      </c>
      <c r="D327" s="80">
        <v>-100</v>
      </c>
      <c r="E327" s="82">
        <f t="shared" si="11"/>
        <v>57.510000000000218</v>
      </c>
    </row>
    <row r="328" spans="1:5" ht="15" customHeight="1" thickTop="1" thickBot="1">
      <c r="A328" s="60"/>
      <c r="B328" s="61"/>
      <c r="C328" s="42" t="s">
        <v>657</v>
      </c>
      <c r="D328" s="62"/>
      <c r="E328" s="63"/>
    </row>
    <row r="329" spans="1:5" ht="12" thickTop="1"/>
  </sheetData>
  <autoFilter ref="A1:E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3"/>
  <dimension ref="A1:H89"/>
  <sheetViews>
    <sheetView workbookViewId="0">
      <pane ySplit="1" topLeftCell="A2" activePane="bottomLeft" state="frozen"/>
      <selection pane="bottomLeft" activeCell="A2" sqref="A2"/>
    </sheetView>
  </sheetViews>
  <sheetFormatPr defaultColWidth="11.42578125" defaultRowHeight="15"/>
  <cols>
    <col min="1" max="1" width="6.7109375" style="45" customWidth="1"/>
    <col min="2" max="2" width="9.7109375" style="88" customWidth="1"/>
    <col min="3" max="3" width="50.7109375" style="45" customWidth="1"/>
    <col min="4" max="12" width="10.7109375" style="45" customWidth="1"/>
    <col min="13" max="16384" width="11.42578125" style="45"/>
  </cols>
  <sheetData>
    <row r="1" spans="1:5" s="38" customFormat="1" ht="15" customHeight="1">
      <c r="A1" s="52" t="s">
        <v>71</v>
      </c>
      <c r="B1" s="81" t="s">
        <v>45</v>
      </c>
      <c r="C1" s="81" t="s">
        <v>32</v>
      </c>
      <c r="D1" s="81" t="s">
        <v>72</v>
      </c>
      <c r="E1" s="54" t="s">
        <v>73</v>
      </c>
    </row>
    <row r="2" spans="1:5" ht="15" customHeight="1" thickBot="1">
      <c r="A2" s="84" t="s">
        <v>267</v>
      </c>
      <c r="B2" s="71">
        <v>40786</v>
      </c>
      <c r="C2" s="72" t="s">
        <v>771</v>
      </c>
      <c r="D2" s="87"/>
      <c r="E2" s="47">
        <v>0</v>
      </c>
    </row>
    <row r="3" spans="1:5" ht="15" customHeight="1" thickTop="1" thickBot="1">
      <c r="A3" s="10"/>
      <c r="B3" s="41"/>
      <c r="C3" s="42" t="s">
        <v>98</v>
      </c>
      <c r="D3" s="85"/>
      <c r="E3" s="86"/>
    </row>
    <row r="4" spans="1:5" ht="15" customHeight="1" thickTop="1" thickBot="1">
      <c r="A4" s="60"/>
      <c r="B4" s="61"/>
      <c r="C4" s="42" t="s">
        <v>117</v>
      </c>
      <c r="D4" s="62"/>
      <c r="E4" s="63"/>
    </row>
    <row r="5" spans="1:5" ht="15" customHeight="1" thickTop="1" thickBot="1">
      <c r="A5" s="60"/>
      <c r="B5" s="61"/>
      <c r="C5" s="42" t="s">
        <v>118</v>
      </c>
      <c r="D5" s="62"/>
      <c r="E5" s="63"/>
    </row>
    <row r="6" spans="1:5" ht="15" customHeight="1" thickTop="1">
      <c r="A6" s="84" t="s">
        <v>267</v>
      </c>
      <c r="B6" s="71">
        <v>40815</v>
      </c>
      <c r="C6" s="72" t="s">
        <v>390</v>
      </c>
      <c r="D6" s="80">
        <v>36</v>
      </c>
      <c r="E6" s="47">
        <f>E4+D6</f>
        <v>36</v>
      </c>
    </row>
    <row r="7" spans="1:5" ht="15" customHeight="1">
      <c r="A7" s="84" t="s">
        <v>267</v>
      </c>
      <c r="B7" s="71">
        <v>40816</v>
      </c>
      <c r="C7" s="72" t="s">
        <v>391</v>
      </c>
      <c r="D7" s="70">
        <v>33</v>
      </c>
      <c r="E7" s="47">
        <f>E6+D7</f>
        <v>69</v>
      </c>
    </row>
    <row r="8" spans="1:5" ht="15" customHeight="1">
      <c r="A8" s="84" t="s">
        <v>267</v>
      </c>
      <c r="B8" s="71">
        <v>40816</v>
      </c>
      <c r="C8" s="72" t="s">
        <v>392</v>
      </c>
      <c r="D8" s="70">
        <v>14</v>
      </c>
      <c r="E8" s="47">
        <f>E7+D8</f>
        <v>83</v>
      </c>
    </row>
    <row r="9" spans="1:5" ht="15" customHeight="1">
      <c r="A9" s="84" t="s">
        <v>267</v>
      </c>
      <c r="B9" s="71">
        <v>40816</v>
      </c>
      <c r="C9" s="72" t="s">
        <v>393</v>
      </c>
      <c r="D9" s="70">
        <v>20</v>
      </c>
      <c r="E9" s="47">
        <f>E8+D9</f>
        <v>103</v>
      </c>
    </row>
    <row r="10" spans="1:5" ht="15" customHeight="1" thickBot="1">
      <c r="A10" s="84" t="s">
        <v>267</v>
      </c>
      <c r="B10" s="71">
        <v>40816</v>
      </c>
      <c r="C10" s="72" t="s">
        <v>49</v>
      </c>
      <c r="D10" s="87">
        <v>-103</v>
      </c>
      <c r="E10" s="47">
        <f>E9+D10</f>
        <v>0</v>
      </c>
    </row>
    <row r="11" spans="1:5" ht="15" customHeight="1" thickTop="1" thickBot="1">
      <c r="A11" s="60"/>
      <c r="B11" s="61"/>
      <c r="C11" s="42" t="s">
        <v>136</v>
      </c>
      <c r="D11" s="62"/>
      <c r="E11" s="63"/>
    </row>
    <row r="12" spans="1:5" ht="15" customHeight="1" thickTop="1">
      <c r="A12" s="84" t="s">
        <v>267</v>
      </c>
      <c r="B12" s="71">
        <v>40820</v>
      </c>
      <c r="C12" s="72" t="s">
        <v>394</v>
      </c>
      <c r="D12" s="70">
        <v>35</v>
      </c>
      <c r="E12" s="47">
        <f>E10+D12</f>
        <v>35</v>
      </c>
    </row>
    <row r="13" spans="1:5" ht="15" customHeight="1">
      <c r="A13" s="84" t="s">
        <v>267</v>
      </c>
      <c r="B13" s="71">
        <v>40847</v>
      </c>
      <c r="C13" s="72" t="s">
        <v>395</v>
      </c>
      <c r="D13" s="70">
        <v>4</v>
      </c>
      <c r="E13" s="47">
        <f>E12+D13</f>
        <v>39</v>
      </c>
    </row>
    <row r="14" spans="1:5" ht="15" customHeight="1">
      <c r="A14" s="84" t="s">
        <v>267</v>
      </c>
      <c r="B14" s="71">
        <v>40847</v>
      </c>
      <c r="C14" s="72" t="s">
        <v>391</v>
      </c>
      <c r="D14" s="70">
        <v>24</v>
      </c>
      <c r="E14" s="47">
        <f>E13+D14</f>
        <v>63</v>
      </c>
    </row>
    <row r="15" spans="1:5" ht="15" customHeight="1">
      <c r="A15" s="84" t="s">
        <v>267</v>
      </c>
      <c r="B15" s="71">
        <v>40847</v>
      </c>
      <c r="C15" s="72" t="s">
        <v>396</v>
      </c>
      <c r="D15" s="70">
        <v>8</v>
      </c>
      <c r="E15" s="47">
        <f>E14+D15</f>
        <v>71</v>
      </c>
    </row>
    <row r="16" spans="1:5" ht="15" customHeight="1">
      <c r="A16" s="84" t="s">
        <v>267</v>
      </c>
      <c r="B16" s="71">
        <v>40847</v>
      </c>
      <c r="C16" s="72" t="s">
        <v>392</v>
      </c>
      <c r="D16" s="70">
        <v>22</v>
      </c>
      <c r="E16" s="47">
        <f>E15+D16</f>
        <v>93</v>
      </c>
    </row>
    <row r="17" spans="1:5" ht="15" customHeight="1" thickBot="1">
      <c r="A17" s="84" t="s">
        <v>267</v>
      </c>
      <c r="B17" s="71">
        <v>40847</v>
      </c>
      <c r="C17" s="72" t="s">
        <v>393</v>
      </c>
      <c r="D17" s="70">
        <v>8</v>
      </c>
      <c r="E17" s="47">
        <f>E16+D17</f>
        <v>101</v>
      </c>
    </row>
    <row r="18" spans="1:5" ht="15" customHeight="1" thickTop="1" thickBot="1">
      <c r="A18" s="60"/>
      <c r="B18" s="61"/>
      <c r="C18" s="42" t="s">
        <v>155</v>
      </c>
      <c r="D18" s="62"/>
      <c r="E18" s="63"/>
    </row>
    <row r="19" spans="1:5" ht="15" customHeight="1" thickTop="1">
      <c r="A19" s="84" t="s">
        <v>267</v>
      </c>
      <c r="B19" s="71">
        <v>40848</v>
      </c>
      <c r="C19" s="72" t="s">
        <v>397</v>
      </c>
      <c r="D19" s="70">
        <v>20</v>
      </c>
      <c r="E19" s="47">
        <f>E17+D19</f>
        <v>121</v>
      </c>
    </row>
    <row r="20" spans="1:5" ht="15" customHeight="1">
      <c r="A20" s="84" t="s">
        <v>267</v>
      </c>
      <c r="B20" s="71">
        <v>40863</v>
      </c>
      <c r="C20" s="72" t="s">
        <v>49</v>
      </c>
      <c r="D20" s="87">
        <v>-105</v>
      </c>
      <c r="E20" s="47">
        <f>E19+D20</f>
        <v>16</v>
      </c>
    </row>
    <row r="21" spans="1:5" ht="15" customHeight="1">
      <c r="A21" s="84" t="s">
        <v>267</v>
      </c>
      <c r="B21" s="71">
        <v>40872</v>
      </c>
      <c r="C21" s="72" t="s">
        <v>301</v>
      </c>
      <c r="D21" s="70">
        <v>10</v>
      </c>
      <c r="E21" s="47">
        <f t="shared" ref="E21:E30" si="0">E20+D21</f>
        <v>26</v>
      </c>
    </row>
    <row r="22" spans="1:5" ht="15" customHeight="1">
      <c r="A22" s="84" t="s">
        <v>267</v>
      </c>
      <c r="B22" s="71">
        <v>40872</v>
      </c>
      <c r="C22" s="72" t="s">
        <v>301</v>
      </c>
      <c r="D22" s="70">
        <v>30</v>
      </c>
      <c r="E22" s="47">
        <f t="shared" si="0"/>
        <v>56</v>
      </c>
    </row>
    <row r="23" spans="1:5" ht="15" customHeight="1">
      <c r="A23" s="84" t="s">
        <v>267</v>
      </c>
      <c r="B23" s="71">
        <v>40872</v>
      </c>
      <c r="C23" s="72" t="s">
        <v>301</v>
      </c>
      <c r="D23" s="70">
        <v>25</v>
      </c>
      <c r="E23" s="47">
        <f t="shared" si="0"/>
        <v>81</v>
      </c>
    </row>
    <row r="24" spans="1:5" ht="15" customHeight="1">
      <c r="A24" s="84" t="s">
        <v>267</v>
      </c>
      <c r="B24" s="71">
        <v>40877</v>
      </c>
      <c r="C24" s="72" t="s">
        <v>398</v>
      </c>
      <c r="D24" s="70">
        <v>42</v>
      </c>
      <c r="E24" s="47">
        <f t="shared" si="0"/>
        <v>123</v>
      </c>
    </row>
    <row r="25" spans="1:5" ht="15" customHeight="1">
      <c r="A25" s="84" t="s">
        <v>267</v>
      </c>
      <c r="B25" s="71">
        <v>40877</v>
      </c>
      <c r="C25" s="72" t="s">
        <v>395</v>
      </c>
      <c r="D25" s="70">
        <v>12</v>
      </c>
      <c r="E25" s="47">
        <f t="shared" si="0"/>
        <v>135</v>
      </c>
    </row>
    <row r="26" spans="1:5" ht="15" customHeight="1">
      <c r="A26" s="84" t="s">
        <v>267</v>
      </c>
      <c r="B26" s="71">
        <v>40877</v>
      </c>
      <c r="C26" s="72" t="s">
        <v>391</v>
      </c>
      <c r="D26" s="70">
        <v>33</v>
      </c>
      <c r="E26" s="47">
        <f t="shared" si="0"/>
        <v>168</v>
      </c>
    </row>
    <row r="27" spans="1:5" ht="15" customHeight="1">
      <c r="A27" s="84" t="s">
        <v>267</v>
      </c>
      <c r="B27" s="71">
        <v>40877</v>
      </c>
      <c r="C27" s="72" t="s">
        <v>396</v>
      </c>
      <c r="D27" s="70">
        <v>8</v>
      </c>
      <c r="E27" s="47">
        <f t="shared" si="0"/>
        <v>176</v>
      </c>
    </row>
    <row r="28" spans="1:5" ht="15" customHeight="1">
      <c r="A28" s="84" t="s">
        <v>267</v>
      </c>
      <c r="B28" s="71">
        <v>40877</v>
      </c>
      <c r="C28" s="72" t="s">
        <v>392</v>
      </c>
      <c r="D28" s="70">
        <v>18</v>
      </c>
      <c r="E28" s="47">
        <f t="shared" si="0"/>
        <v>194</v>
      </c>
    </row>
    <row r="29" spans="1:5" ht="15" customHeight="1">
      <c r="A29" s="84" t="s">
        <v>267</v>
      </c>
      <c r="B29" s="71">
        <v>40877</v>
      </c>
      <c r="C29" s="72" t="s">
        <v>393</v>
      </c>
      <c r="D29" s="70">
        <v>32</v>
      </c>
      <c r="E29" s="47">
        <f t="shared" si="0"/>
        <v>226</v>
      </c>
    </row>
    <row r="30" spans="1:5" ht="15" customHeight="1" thickBot="1">
      <c r="A30" s="84" t="s">
        <v>267</v>
      </c>
      <c r="B30" s="71">
        <v>40877</v>
      </c>
      <c r="C30" s="72" t="s">
        <v>399</v>
      </c>
      <c r="D30" s="70">
        <v>5</v>
      </c>
      <c r="E30" s="47">
        <f t="shared" si="0"/>
        <v>231</v>
      </c>
    </row>
    <row r="31" spans="1:5" ht="15" customHeight="1" thickTop="1" thickBot="1">
      <c r="A31" s="60"/>
      <c r="B31" s="61"/>
      <c r="C31" s="42" t="s">
        <v>169</v>
      </c>
      <c r="D31" s="62"/>
      <c r="E31" s="63"/>
    </row>
    <row r="32" spans="1:5" ht="15" customHeight="1" thickTop="1">
      <c r="A32" s="84" t="s">
        <v>267</v>
      </c>
      <c r="B32" s="71">
        <v>40882</v>
      </c>
      <c r="C32" s="72" t="s">
        <v>49</v>
      </c>
      <c r="D32" s="87">
        <v>-200</v>
      </c>
      <c r="E32" s="47">
        <f>E30+D32</f>
        <v>31</v>
      </c>
    </row>
    <row r="33" spans="1:5" ht="15" customHeight="1">
      <c r="A33" s="84" t="s">
        <v>267</v>
      </c>
      <c r="B33" s="71">
        <v>40899</v>
      </c>
      <c r="C33" s="72" t="s">
        <v>400</v>
      </c>
      <c r="D33" s="70">
        <v>37</v>
      </c>
      <c r="E33" s="47">
        <f>E32+D33</f>
        <v>68</v>
      </c>
    </row>
    <row r="34" spans="1:5" ht="15" customHeight="1" thickBot="1">
      <c r="A34" s="84" t="s">
        <v>267</v>
      </c>
      <c r="B34" s="71">
        <v>40899</v>
      </c>
      <c r="C34" s="72" t="s">
        <v>399</v>
      </c>
      <c r="D34" s="70">
        <v>33</v>
      </c>
      <c r="E34" s="47">
        <f>E33+D34</f>
        <v>101</v>
      </c>
    </row>
    <row r="35" spans="1:5" ht="15" customHeight="1" thickTop="1" thickBot="1">
      <c r="A35" s="60"/>
      <c r="B35" s="61"/>
      <c r="C35" s="42" t="s">
        <v>190</v>
      </c>
      <c r="D35" s="62"/>
      <c r="E35" s="63"/>
    </row>
    <row r="36" spans="1:5" ht="15" customHeight="1" thickTop="1">
      <c r="A36" s="84" t="s">
        <v>267</v>
      </c>
      <c r="B36" s="71">
        <v>40925</v>
      </c>
      <c r="C36" s="72" t="s">
        <v>401</v>
      </c>
      <c r="D36" s="70">
        <v>40</v>
      </c>
      <c r="E36" s="47">
        <f>E34+D36</f>
        <v>141</v>
      </c>
    </row>
    <row r="37" spans="1:5" ht="15" customHeight="1">
      <c r="A37" s="84" t="s">
        <v>267</v>
      </c>
      <c r="B37" s="71">
        <v>40928</v>
      </c>
      <c r="C37" s="72" t="s">
        <v>402</v>
      </c>
      <c r="D37" s="70">
        <v>32.770000000000003</v>
      </c>
      <c r="E37" s="47">
        <f>E36+D37</f>
        <v>173.77</v>
      </c>
    </row>
    <row r="38" spans="1:5" ht="15" customHeight="1">
      <c r="A38" s="84" t="s">
        <v>267</v>
      </c>
      <c r="B38" s="71">
        <v>40928</v>
      </c>
      <c r="C38" s="72" t="s">
        <v>400</v>
      </c>
      <c r="D38" s="70">
        <v>53</v>
      </c>
      <c r="E38" s="47">
        <f>E37+D38</f>
        <v>226.77</v>
      </c>
    </row>
    <row r="39" spans="1:5" ht="15" customHeight="1">
      <c r="A39" s="84" t="s">
        <v>267</v>
      </c>
      <c r="B39" s="71">
        <v>40928</v>
      </c>
      <c r="C39" s="72" t="s">
        <v>403</v>
      </c>
      <c r="D39" s="70">
        <v>26</v>
      </c>
      <c r="E39" s="47">
        <f>E38+D39</f>
        <v>252.77</v>
      </c>
    </row>
    <row r="40" spans="1:5" ht="15" customHeight="1" thickBot="1">
      <c r="A40" s="84" t="s">
        <v>267</v>
      </c>
      <c r="B40" s="71">
        <v>40930</v>
      </c>
      <c r="C40" s="72" t="s">
        <v>49</v>
      </c>
      <c r="D40" s="87">
        <v>-200</v>
      </c>
      <c r="E40" s="47">
        <f>E39+D40</f>
        <v>52.77000000000001</v>
      </c>
    </row>
    <row r="41" spans="1:5" ht="15" customHeight="1" thickTop="1" thickBot="1">
      <c r="A41" s="60"/>
      <c r="B41" s="61"/>
      <c r="C41" s="42" t="s">
        <v>201</v>
      </c>
      <c r="D41" s="62"/>
      <c r="E41" s="63"/>
    </row>
    <row r="42" spans="1:5" ht="15" customHeight="1" thickTop="1">
      <c r="A42" s="84" t="s">
        <v>267</v>
      </c>
      <c r="B42" s="71">
        <v>40954</v>
      </c>
      <c r="C42" s="72" t="s">
        <v>57</v>
      </c>
      <c r="D42" s="70">
        <v>5</v>
      </c>
      <c r="E42" s="47">
        <f>E40+D42</f>
        <v>57.77000000000001</v>
      </c>
    </row>
    <row r="43" spans="1:5" ht="15" customHeight="1">
      <c r="A43" s="84" t="s">
        <v>267</v>
      </c>
      <c r="B43" s="71">
        <v>40955</v>
      </c>
      <c r="C43" s="72" t="s">
        <v>404</v>
      </c>
      <c r="D43" s="87">
        <v>-2.77</v>
      </c>
      <c r="E43" s="47">
        <f>E42+D43</f>
        <v>55.000000000000007</v>
      </c>
    </row>
    <row r="44" spans="1:5" ht="15" customHeight="1">
      <c r="A44" s="84" t="s">
        <v>267</v>
      </c>
      <c r="B44" s="71">
        <v>40962</v>
      </c>
      <c r="C44" s="72" t="s">
        <v>400</v>
      </c>
      <c r="D44" s="70">
        <v>73</v>
      </c>
      <c r="E44" s="47">
        <f>E43+D44</f>
        <v>128</v>
      </c>
    </row>
    <row r="45" spans="1:5" ht="15" customHeight="1">
      <c r="A45" s="84" t="s">
        <v>267</v>
      </c>
      <c r="B45" s="71">
        <v>40962</v>
      </c>
      <c r="C45" s="72" t="s">
        <v>403</v>
      </c>
      <c r="D45" s="70">
        <v>63</v>
      </c>
      <c r="E45" s="47">
        <f>E44+D45</f>
        <v>191</v>
      </c>
    </row>
    <row r="46" spans="1:5" ht="15" customHeight="1" thickBot="1">
      <c r="A46" s="84" t="s">
        <v>267</v>
      </c>
      <c r="B46" s="71">
        <v>40965</v>
      </c>
      <c r="C46" s="72" t="s">
        <v>49</v>
      </c>
      <c r="D46" s="87">
        <v>-150</v>
      </c>
      <c r="E46" s="47">
        <f>E45+D46</f>
        <v>41</v>
      </c>
    </row>
    <row r="47" spans="1:5" ht="15" customHeight="1" thickTop="1" thickBot="1">
      <c r="A47" s="60"/>
      <c r="B47" s="61"/>
      <c r="C47" s="42" t="s">
        <v>207</v>
      </c>
      <c r="D47" s="62"/>
      <c r="E47" s="63"/>
    </row>
    <row r="48" spans="1:5" ht="15" customHeight="1" thickTop="1">
      <c r="A48" s="84" t="s">
        <v>267</v>
      </c>
      <c r="B48" s="71">
        <v>40997</v>
      </c>
      <c r="C48" s="72" t="s">
        <v>405</v>
      </c>
      <c r="D48" s="70">
        <v>42</v>
      </c>
      <c r="E48" s="47">
        <f>E46+D48</f>
        <v>83</v>
      </c>
    </row>
    <row r="49" spans="1:5" ht="15" customHeight="1">
      <c r="A49" s="84" t="s">
        <v>267</v>
      </c>
      <c r="B49" s="71">
        <v>40997</v>
      </c>
      <c r="C49" s="72" t="s">
        <v>337</v>
      </c>
      <c r="D49" s="80">
        <v>5</v>
      </c>
      <c r="E49" s="47">
        <f>E48+D49</f>
        <v>88</v>
      </c>
    </row>
    <row r="50" spans="1:5" ht="15" customHeight="1">
      <c r="A50" s="84" t="s">
        <v>267</v>
      </c>
      <c r="B50" s="71">
        <v>40998</v>
      </c>
      <c r="C50" s="72" t="s">
        <v>366</v>
      </c>
      <c r="D50" s="80">
        <v>-50</v>
      </c>
      <c r="E50" s="47">
        <f>E49+D50</f>
        <v>38</v>
      </c>
    </row>
    <row r="51" spans="1:5" ht="15" customHeight="1">
      <c r="A51" s="84" t="s">
        <v>267</v>
      </c>
      <c r="B51" s="71">
        <v>40998</v>
      </c>
      <c r="C51" s="72" t="s">
        <v>400</v>
      </c>
      <c r="D51" s="70">
        <v>87</v>
      </c>
      <c r="E51" s="47">
        <f>E50+D51</f>
        <v>125</v>
      </c>
    </row>
    <row r="52" spans="1:5" ht="15" customHeight="1" thickBot="1">
      <c r="A52" s="84" t="s">
        <v>267</v>
      </c>
      <c r="B52" s="71">
        <v>40998</v>
      </c>
      <c r="C52" s="72" t="s">
        <v>403</v>
      </c>
      <c r="D52" s="70">
        <v>42</v>
      </c>
      <c r="E52" s="47">
        <f>E51+D52</f>
        <v>167</v>
      </c>
    </row>
    <row r="53" spans="1:5" ht="15" customHeight="1" thickTop="1" thickBot="1">
      <c r="A53" s="60"/>
      <c r="B53" s="61"/>
      <c r="C53" s="42" t="s">
        <v>218</v>
      </c>
      <c r="D53" s="62"/>
      <c r="E53" s="63"/>
    </row>
    <row r="54" spans="1:5" ht="15" customHeight="1" thickTop="1">
      <c r="A54" s="84" t="s">
        <v>267</v>
      </c>
      <c r="B54" s="71">
        <v>41004</v>
      </c>
      <c r="C54" s="72" t="s">
        <v>49</v>
      </c>
      <c r="D54" s="87">
        <v>-142</v>
      </c>
      <c r="E54" s="47">
        <f>E52+D54</f>
        <v>25</v>
      </c>
    </row>
    <row r="55" spans="1:5" ht="15" customHeight="1">
      <c r="A55" s="84" t="s">
        <v>267</v>
      </c>
      <c r="B55" s="71">
        <v>41016</v>
      </c>
      <c r="C55" s="72" t="s">
        <v>406</v>
      </c>
      <c r="D55" s="80">
        <v>33.96</v>
      </c>
      <c r="E55" s="47">
        <f>E54+D55</f>
        <v>58.96</v>
      </c>
    </row>
    <row r="56" spans="1:5" ht="15" customHeight="1">
      <c r="A56" s="84" t="s">
        <v>267</v>
      </c>
      <c r="B56" s="71">
        <v>41023</v>
      </c>
      <c r="C56" s="72" t="s">
        <v>407</v>
      </c>
      <c r="D56" s="80">
        <v>30</v>
      </c>
      <c r="E56" s="47">
        <f t="shared" ref="E56:E62" si="1">E55+D56</f>
        <v>88.960000000000008</v>
      </c>
    </row>
    <row r="57" spans="1:5" ht="15" customHeight="1">
      <c r="A57" s="84" t="s">
        <v>267</v>
      </c>
      <c r="B57" s="71">
        <v>41025</v>
      </c>
      <c r="C57" s="72" t="s">
        <v>408</v>
      </c>
      <c r="D57" s="80">
        <v>20</v>
      </c>
      <c r="E57" s="47">
        <f t="shared" si="1"/>
        <v>108.96000000000001</v>
      </c>
    </row>
    <row r="58" spans="1:5" ht="15" customHeight="1">
      <c r="A58" s="84" t="s">
        <v>267</v>
      </c>
      <c r="B58" s="71">
        <v>41026</v>
      </c>
      <c r="C58" s="72" t="s">
        <v>409</v>
      </c>
      <c r="D58" s="80">
        <v>40</v>
      </c>
      <c r="E58" s="47">
        <f t="shared" si="1"/>
        <v>148.96</v>
      </c>
    </row>
    <row r="59" spans="1:5" ht="15" customHeight="1">
      <c r="A59" s="84" t="s">
        <v>267</v>
      </c>
      <c r="B59" s="71">
        <v>41026</v>
      </c>
      <c r="C59" s="72" t="s">
        <v>400</v>
      </c>
      <c r="D59" s="80">
        <v>36</v>
      </c>
      <c r="E59" s="47">
        <f t="shared" si="1"/>
        <v>184.96</v>
      </c>
    </row>
    <row r="60" spans="1:5" ht="15" customHeight="1">
      <c r="A60" s="84" t="s">
        <v>267</v>
      </c>
      <c r="B60" s="71">
        <v>41026</v>
      </c>
      <c r="C60" s="72" t="s">
        <v>403</v>
      </c>
      <c r="D60" s="80">
        <v>20</v>
      </c>
      <c r="E60" s="47">
        <f t="shared" si="1"/>
        <v>204.96</v>
      </c>
    </row>
    <row r="61" spans="1:5" ht="15" customHeight="1">
      <c r="A61" s="84" t="s">
        <v>267</v>
      </c>
      <c r="B61" s="71">
        <v>41026</v>
      </c>
      <c r="C61" s="72" t="s">
        <v>410</v>
      </c>
      <c r="D61" s="80">
        <v>-120</v>
      </c>
      <c r="E61" s="47">
        <f t="shared" si="1"/>
        <v>84.960000000000008</v>
      </c>
    </row>
    <row r="62" spans="1:5" ht="15" customHeight="1" thickBot="1">
      <c r="A62" s="84" t="s">
        <v>267</v>
      </c>
      <c r="B62" s="71">
        <v>41027</v>
      </c>
      <c r="C62" s="72" t="s">
        <v>49</v>
      </c>
      <c r="D62" s="80">
        <v>-80</v>
      </c>
      <c r="E62" s="47">
        <f t="shared" si="1"/>
        <v>4.960000000000008</v>
      </c>
    </row>
    <row r="63" spans="1:5" ht="15" customHeight="1" thickTop="1" thickBot="1">
      <c r="A63" s="60"/>
      <c r="B63" s="61"/>
      <c r="C63" s="42" t="s">
        <v>235</v>
      </c>
      <c r="D63" s="62"/>
      <c r="E63" s="63"/>
    </row>
    <row r="64" spans="1:5" ht="15" customHeight="1" thickTop="1">
      <c r="A64" s="84" t="s">
        <v>267</v>
      </c>
      <c r="B64" s="71">
        <v>41031</v>
      </c>
      <c r="C64" s="72" t="s">
        <v>411</v>
      </c>
      <c r="D64" s="80">
        <v>30</v>
      </c>
      <c r="E64" s="47">
        <f>E62+D64</f>
        <v>34.960000000000008</v>
      </c>
    </row>
    <row r="65" spans="1:8" ht="15" customHeight="1">
      <c r="A65" s="84" t="s">
        <v>267</v>
      </c>
      <c r="B65" s="71">
        <v>41058</v>
      </c>
      <c r="C65" s="72" t="s">
        <v>412</v>
      </c>
      <c r="D65" s="80">
        <v>20</v>
      </c>
      <c r="E65" s="47">
        <f>E64+D65</f>
        <v>54.960000000000008</v>
      </c>
    </row>
    <row r="66" spans="1:8" ht="15" customHeight="1">
      <c r="A66" s="84" t="s">
        <v>267</v>
      </c>
      <c r="B66" s="71">
        <v>41060</v>
      </c>
      <c r="C66" s="72" t="s">
        <v>400</v>
      </c>
      <c r="D66" s="80">
        <v>108</v>
      </c>
      <c r="E66" s="47">
        <f>E65+D66</f>
        <v>162.96</v>
      </c>
    </row>
    <row r="67" spans="1:8" ht="15" customHeight="1">
      <c r="A67" s="84" t="s">
        <v>267</v>
      </c>
      <c r="B67" s="71">
        <v>41060</v>
      </c>
      <c r="C67" s="72" t="s">
        <v>403</v>
      </c>
      <c r="D67" s="80">
        <v>62</v>
      </c>
      <c r="E67" s="47">
        <f>E66+D67</f>
        <v>224.96</v>
      </c>
    </row>
    <row r="68" spans="1:8" ht="15" customHeight="1">
      <c r="A68" s="84" t="s">
        <v>267</v>
      </c>
      <c r="B68" s="71">
        <v>41063</v>
      </c>
      <c r="C68" s="72" t="s">
        <v>413</v>
      </c>
      <c r="D68" s="80">
        <v>4</v>
      </c>
      <c r="E68" s="47">
        <f>E67+D68</f>
        <v>228.96</v>
      </c>
    </row>
    <row r="69" spans="1:8" ht="15" customHeight="1" thickBot="1">
      <c r="A69" s="84" t="s">
        <v>267</v>
      </c>
      <c r="B69" s="71">
        <v>41063</v>
      </c>
      <c r="C69" s="72" t="s">
        <v>49</v>
      </c>
      <c r="D69" s="80">
        <v>-200</v>
      </c>
      <c r="E69" s="47">
        <f>E68+D69</f>
        <v>28.960000000000008</v>
      </c>
    </row>
    <row r="70" spans="1:8" ht="15" customHeight="1" thickTop="1" thickBot="1">
      <c r="A70" s="60"/>
      <c r="B70" s="61"/>
      <c r="C70" s="42" t="s">
        <v>242</v>
      </c>
      <c r="D70" s="62"/>
      <c r="E70" s="63"/>
    </row>
    <row r="71" spans="1:8" ht="15" customHeight="1" thickTop="1">
      <c r="A71" s="84" t="s">
        <v>267</v>
      </c>
      <c r="B71" s="71">
        <v>41072</v>
      </c>
      <c r="C71" s="72" t="s">
        <v>414</v>
      </c>
      <c r="D71" s="80">
        <v>-30</v>
      </c>
      <c r="E71" s="47">
        <f>E69+D71</f>
        <v>-1.039999999999992</v>
      </c>
    </row>
    <row r="72" spans="1:8" ht="15" customHeight="1">
      <c r="A72" s="84" t="s">
        <v>267</v>
      </c>
      <c r="B72" s="71">
        <v>41079</v>
      </c>
      <c r="C72" s="72" t="s">
        <v>415</v>
      </c>
      <c r="D72" s="80">
        <v>29.4</v>
      </c>
      <c r="E72" s="47">
        <f>E71+D72</f>
        <v>28.360000000000007</v>
      </c>
    </row>
    <row r="73" spans="1:8" ht="15" customHeight="1">
      <c r="A73" s="84" t="s">
        <v>267</v>
      </c>
      <c r="B73" s="71">
        <v>41079</v>
      </c>
      <c r="C73" s="72" t="s">
        <v>416</v>
      </c>
      <c r="D73" s="80">
        <v>14.7</v>
      </c>
      <c r="E73" s="47">
        <f t="shared" ref="E73:E79" si="2">E72+D73</f>
        <v>43.06</v>
      </c>
    </row>
    <row r="74" spans="1:8" ht="15" customHeight="1">
      <c r="A74" s="84" t="s">
        <v>267</v>
      </c>
      <c r="B74" s="71">
        <v>41082</v>
      </c>
      <c r="C74" s="72" t="s">
        <v>417</v>
      </c>
      <c r="D74" s="80">
        <v>22</v>
      </c>
      <c r="E74" s="47">
        <f t="shared" si="2"/>
        <v>65.06</v>
      </c>
    </row>
    <row r="75" spans="1:8" ht="15" customHeight="1">
      <c r="A75" s="84" t="s">
        <v>267</v>
      </c>
      <c r="B75" s="71">
        <v>41082</v>
      </c>
      <c r="C75" s="72" t="s">
        <v>418</v>
      </c>
      <c r="D75" s="80">
        <v>29.4</v>
      </c>
      <c r="E75" s="47">
        <f t="shared" si="2"/>
        <v>94.460000000000008</v>
      </c>
    </row>
    <row r="76" spans="1:8" ht="15" customHeight="1">
      <c r="A76" s="84" t="s">
        <v>267</v>
      </c>
      <c r="B76" s="71">
        <v>41082</v>
      </c>
      <c r="C76" s="72" t="s">
        <v>419</v>
      </c>
      <c r="D76" s="80">
        <v>69.400000000000006</v>
      </c>
      <c r="E76" s="47">
        <f t="shared" si="2"/>
        <v>163.86</v>
      </c>
    </row>
    <row r="77" spans="1:8" ht="15" customHeight="1">
      <c r="A77" s="84" t="s">
        <v>267</v>
      </c>
      <c r="B77" s="71">
        <v>41082</v>
      </c>
      <c r="C77" s="72" t="s">
        <v>400</v>
      </c>
      <c r="D77" s="80">
        <v>72</v>
      </c>
      <c r="E77" s="47">
        <f t="shared" si="2"/>
        <v>235.86</v>
      </c>
    </row>
    <row r="78" spans="1:8" ht="15" customHeight="1">
      <c r="A78" s="84" t="s">
        <v>267</v>
      </c>
      <c r="B78" s="71">
        <v>41082</v>
      </c>
      <c r="C78" s="72" t="s">
        <v>403</v>
      </c>
      <c r="D78" s="80">
        <v>96</v>
      </c>
      <c r="E78" s="47">
        <f t="shared" si="2"/>
        <v>331.86</v>
      </c>
    </row>
    <row r="79" spans="1:8" ht="15" customHeight="1" thickBot="1">
      <c r="A79" s="84" t="s">
        <v>267</v>
      </c>
      <c r="B79" s="71">
        <v>41086</v>
      </c>
      <c r="C79" s="72" t="s">
        <v>49</v>
      </c>
      <c r="D79" s="80">
        <v>-300</v>
      </c>
      <c r="E79" s="47">
        <f t="shared" si="2"/>
        <v>31.860000000000014</v>
      </c>
      <c r="G79" s="89"/>
      <c r="H79"/>
    </row>
    <row r="80" spans="1:8" ht="15" customHeight="1" thickTop="1" thickBot="1">
      <c r="A80" s="10"/>
      <c r="B80" s="41"/>
      <c r="C80" s="42" t="s">
        <v>256</v>
      </c>
      <c r="D80" s="85"/>
      <c r="E80" s="86"/>
    </row>
    <row r="81" spans="1:5" ht="15" customHeight="1" thickTop="1" thickBot="1">
      <c r="A81" s="84" t="s">
        <v>267</v>
      </c>
      <c r="B81" s="71">
        <v>41108</v>
      </c>
      <c r="C81" s="72" t="s">
        <v>420</v>
      </c>
      <c r="D81" s="80">
        <v>30</v>
      </c>
      <c r="E81" s="47">
        <f>E79+D81</f>
        <v>61.860000000000014</v>
      </c>
    </row>
    <row r="82" spans="1:5" ht="15" customHeight="1" thickTop="1" thickBot="1">
      <c r="A82" s="60"/>
      <c r="B82" s="61"/>
      <c r="C82" s="42" t="s">
        <v>258</v>
      </c>
      <c r="D82" s="62"/>
      <c r="E82" s="63"/>
    </row>
    <row r="83" spans="1:5" ht="15" customHeight="1" thickTop="1" thickBot="1">
      <c r="A83" s="43"/>
      <c r="B83" s="71"/>
      <c r="C83" s="72"/>
      <c r="D83" s="80">
        <v>0</v>
      </c>
      <c r="E83" s="47">
        <f>E81+D83</f>
        <v>61.860000000000014</v>
      </c>
    </row>
    <row r="84" spans="1:5" ht="15" customHeight="1" thickTop="1" thickBot="1">
      <c r="A84" s="60"/>
      <c r="B84" s="61"/>
      <c r="C84" s="42" t="s">
        <v>266</v>
      </c>
      <c r="D84" s="62"/>
      <c r="E84" s="63"/>
    </row>
    <row r="85" spans="1:5" ht="15" customHeight="1" thickTop="1">
      <c r="A85" s="84" t="s">
        <v>267</v>
      </c>
      <c r="B85" s="71">
        <v>41180</v>
      </c>
      <c r="C85" s="72" t="s">
        <v>400</v>
      </c>
      <c r="D85" s="80">
        <v>46</v>
      </c>
      <c r="E85" s="47">
        <f>E83+D85</f>
        <v>107.86000000000001</v>
      </c>
    </row>
    <row r="86" spans="1:5" ht="15" customHeight="1">
      <c r="A86" s="84" t="s">
        <v>267</v>
      </c>
      <c r="B86" s="71">
        <v>41180</v>
      </c>
      <c r="C86" s="72" t="s">
        <v>403</v>
      </c>
      <c r="D86" s="80">
        <v>36</v>
      </c>
      <c r="E86" s="47">
        <f>E85+D86</f>
        <v>143.86000000000001</v>
      </c>
    </row>
    <row r="87" spans="1:5" ht="15" customHeight="1" thickBot="1">
      <c r="A87" s="84" t="s">
        <v>267</v>
      </c>
      <c r="B87" s="71">
        <v>41180</v>
      </c>
      <c r="C87" s="72" t="s">
        <v>49</v>
      </c>
      <c r="D87" s="80">
        <v>-130</v>
      </c>
      <c r="E87" s="47">
        <f>E86+D87</f>
        <v>13.860000000000014</v>
      </c>
    </row>
    <row r="88" spans="1:5" ht="15" customHeight="1" thickTop="1" thickBot="1">
      <c r="A88" s="60"/>
      <c r="B88" s="61"/>
      <c r="C88" s="42" t="s">
        <v>657</v>
      </c>
      <c r="D88" s="62"/>
      <c r="E88" s="63"/>
    </row>
    <row r="89" spans="1:5" ht="15.7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ull4"/>
  <dimension ref="A1:BV15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C18" sqref="C18"/>
    </sheetView>
  </sheetViews>
  <sheetFormatPr defaultColWidth="11.42578125" defaultRowHeight="15"/>
  <cols>
    <col min="1" max="1" width="12.7109375" bestFit="1" customWidth="1"/>
    <col min="2" max="2" width="10.7109375" customWidth="1"/>
    <col min="3" max="3" width="10.140625" bestFit="1" customWidth="1"/>
    <col min="4" max="4" width="9.28515625" bestFit="1" customWidth="1"/>
    <col min="5" max="5" width="11.42578125" customWidth="1"/>
    <col min="6" max="6" width="7.5703125" bestFit="1" customWidth="1"/>
    <col min="7" max="7" width="9.28515625" bestFit="1" customWidth="1"/>
    <col min="8" max="8" width="10.28515625" bestFit="1" customWidth="1"/>
    <col min="9" max="10" width="9.28515625" bestFit="1" customWidth="1"/>
    <col min="11" max="11" width="10.28515625" bestFit="1" customWidth="1"/>
    <col min="12" max="12" width="9.28515625" bestFit="1" customWidth="1"/>
    <col min="13" max="13" width="7.7109375" bestFit="1" customWidth="1"/>
    <col min="14" max="15" width="9.28515625" bestFit="1" customWidth="1"/>
    <col min="16" max="16" width="7" customWidth="1"/>
    <col min="17" max="17" width="7.85546875" bestFit="1" customWidth="1"/>
    <col min="18" max="18" width="7.7109375" customWidth="1"/>
    <col min="19" max="19" width="8" customWidth="1"/>
    <col min="20" max="21" width="9.28515625" bestFit="1" customWidth="1"/>
    <col min="22" max="22" width="9.7109375" customWidth="1"/>
    <col min="23" max="23" width="10.28515625" bestFit="1" customWidth="1"/>
    <col min="24" max="24" width="10.85546875" bestFit="1" customWidth="1"/>
    <col min="25" max="25" width="10.28515625" bestFit="1" customWidth="1"/>
    <col min="26" max="26" width="9.85546875" bestFit="1" customWidth="1"/>
    <col min="27" max="27" width="9.5703125" bestFit="1" customWidth="1"/>
    <col min="28" max="28" width="8.42578125" bestFit="1" customWidth="1"/>
    <col min="29" max="29" width="10.85546875" bestFit="1" customWidth="1"/>
    <col min="30" max="30" width="9.85546875" bestFit="1" customWidth="1"/>
    <col min="31" max="31" width="10.7109375" customWidth="1"/>
    <col min="32" max="32" width="9.5703125" bestFit="1" customWidth="1"/>
    <col min="33" max="33" width="9.7109375" customWidth="1"/>
    <col min="34" max="35" width="9.85546875" bestFit="1" customWidth="1"/>
    <col min="36" max="36" width="9.7109375" customWidth="1"/>
    <col min="37" max="38" width="9.85546875" bestFit="1" customWidth="1"/>
    <col min="39" max="39" width="10.140625" customWidth="1"/>
    <col min="40" max="40" width="7.42578125" customWidth="1"/>
    <col min="41" max="41" width="7.7109375" customWidth="1"/>
    <col min="42" max="42" width="9.85546875" bestFit="1" customWidth="1"/>
    <col min="43" max="43" width="7.5703125" customWidth="1"/>
    <col min="44" max="44" width="9.85546875" bestFit="1" customWidth="1"/>
    <col min="45" max="45" width="8.42578125" bestFit="1" customWidth="1"/>
    <col min="46" max="46" width="9" bestFit="1" customWidth="1"/>
    <col min="47" max="47" width="8.42578125" bestFit="1" customWidth="1"/>
    <col min="48" max="49" width="9.85546875" bestFit="1" customWidth="1"/>
    <col min="50" max="50" width="9.7109375" customWidth="1"/>
    <col min="51" max="51" width="9.85546875" bestFit="1" customWidth="1"/>
    <col min="52" max="52" width="9.28515625" customWidth="1"/>
    <col min="53" max="53" width="9.85546875" bestFit="1" customWidth="1"/>
    <col min="54" max="54" width="8.7109375" customWidth="1"/>
    <col min="55" max="55" width="10.85546875" bestFit="1" customWidth="1"/>
    <col min="56" max="56" width="10.28515625" customWidth="1"/>
    <col min="57" max="57" width="9.85546875" bestFit="1" customWidth="1"/>
    <col min="58" max="58" width="7.42578125" bestFit="1" customWidth="1"/>
    <col min="59" max="60" width="9.7109375" customWidth="1"/>
    <col min="61" max="61" width="7.7109375" customWidth="1"/>
    <col min="62" max="63" width="8.42578125" bestFit="1" customWidth="1"/>
    <col min="64" max="64" width="7.85546875" bestFit="1" customWidth="1"/>
    <col min="65" max="65" width="7.42578125" bestFit="1" customWidth="1"/>
    <col min="66" max="66" width="8.5703125" customWidth="1"/>
    <col min="67" max="67" width="8.42578125" bestFit="1" customWidth="1"/>
    <col min="68" max="68" width="9.85546875" bestFit="1" customWidth="1"/>
    <col min="69" max="69" width="9.85546875" customWidth="1"/>
    <col min="70" max="70" width="8.42578125" bestFit="1" customWidth="1"/>
    <col min="71" max="71" width="7.85546875" bestFit="1" customWidth="1"/>
    <col min="72" max="72" width="8.42578125" bestFit="1" customWidth="1"/>
    <col min="73" max="73" width="10.28515625" bestFit="1" customWidth="1"/>
    <col min="74" max="74" width="10.85546875" bestFit="1" customWidth="1"/>
    <col min="204" max="204" width="13" customWidth="1"/>
    <col min="205" max="205" width="15.28515625" bestFit="1" customWidth="1"/>
    <col min="206" max="206" width="9.7109375" bestFit="1" customWidth="1"/>
    <col min="207" max="207" width="9.7109375" customWidth="1"/>
    <col min="208" max="208" width="10.5703125" bestFit="1" customWidth="1"/>
    <col min="209" max="209" width="11" bestFit="1" customWidth="1"/>
    <col min="210" max="210" width="9.7109375" customWidth="1"/>
    <col min="211" max="211" width="10.42578125" bestFit="1" customWidth="1"/>
    <col min="212" max="212" width="10.85546875" bestFit="1" customWidth="1"/>
    <col min="213" max="213" width="12" bestFit="1" customWidth="1"/>
    <col min="214" max="214" width="10.42578125" bestFit="1" customWidth="1"/>
    <col min="215" max="215" width="9.28515625" bestFit="1" customWidth="1"/>
    <col min="216" max="216" width="8.28515625" bestFit="1" customWidth="1"/>
    <col min="217" max="218" width="8.85546875" bestFit="1" customWidth="1"/>
    <col min="219" max="219" width="8.7109375" bestFit="1" customWidth="1"/>
    <col min="220" max="220" width="10.42578125" bestFit="1" customWidth="1"/>
    <col min="221" max="221" width="10" bestFit="1" customWidth="1"/>
    <col min="222" max="222" width="9.28515625" bestFit="1" customWidth="1"/>
    <col min="223" max="223" width="10" customWidth="1"/>
    <col min="224" max="224" width="8.7109375" bestFit="1" customWidth="1"/>
    <col min="225" max="225" width="7.7109375" customWidth="1"/>
    <col min="226" max="226" width="9.42578125" bestFit="1" customWidth="1"/>
    <col min="227" max="227" width="9.28515625" bestFit="1" customWidth="1"/>
    <col min="228" max="229" width="10.42578125" bestFit="1" customWidth="1"/>
    <col min="230" max="230" width="11.140625" bestFit="1" customWidth="1"/>
    <col min="231" max="231" width="11" bestFit="1" customWidth="1"/>
    <col min="232" max="232" width="10.42578125" bestFit="1" customWidth="1"/>
    <col min="233" max="233" width="11.5703125" bestFit="1" customWidth="1"/>
    <col min="234" max="234" width="12" bestFit="1" customWidth="1"/>
    <col min="235" max="235" width="11.140625" bestFit="1" customWidth="1"/>
    <col min="236" max="236" width="9.85546875" bestFit="1" customWidth="1"/>
    <col min="237" max="237" width="11.42578125" customWidth="1"/>
    <col min="238" max="238" width="5.85546875" bestFit="1" customWidth="1"/>
    <col min="239" max="240" width="7.7109375" customWidth="1"/>
    <col min="460" max="460" width="13" customWidth="1"/>
    <col min="461" max="461" width="15.28515625" bestFit="1" customWidth="1"/>
    <col min="462" max="462" width="9.7109375" bestFit="1" customWidth="1"/>
    <col min="463" max="463" width="9.7109375" customWidth="1"/>
    <col min="464" max="464" width="10.5703125" bestFit="1" customWidth="1"/>
    <col min="465" max="465" width="11" bestFit="1" customWidth="1"/>
    <col min="466" max="466" width="9.7109375" customWidth="1"/>
    <col min="467" max="467" width="10.42578125" bestFit="1" customWidth="1"/>
    <col min="468" max="468" width="10.85546875" bestFit="1" customWidth="1"/>
    <col min="469" max="469" width="12" bestFit="1" customWidth="1"/>
    <col min="470" max="470" width="10.42578125" bestFit="1" customWidth="1"/>
    <col min="471" max="471" width="9.28515625" bestFit="1" customWidth="1"/>
    <col min="472" max="472" width="8.28515625" bestFit="1" customWidth="1"/>
    <col min="473" max="474" width="8.85546875" bestFit="1" customWidth="1"/>
    <col min="475" max="475" width="8.7109375" bestFit="1" customWidth="1"/>
    <col min="476" max="476" width="10.42578125" bestFit="1" customWidth="1"/>
    <col min="477" max="477" width="10" bestFit="1" customWidth="1"/>
    <col min="478" max="478" width="9.28515625" bestFit="1" customWidth="1"/>
    <col min="479" max="479" width="10" customWidth="1"/>
    <col min="480" max="480" width="8.7109375" bestFit="1" customWidth="1"/>
    <col min="481" max="481" width="7.7109375" customWidth="1"/>
    <col min="482" max="482" width="9.42578125" bestFit="1" customWidth="1"/>
    <col min="483" max="483" width="9.28515625" bestFit="1" customWidth="1"/>
    <col min="484" max="485" width="10.42578125" bestFit="1" customWidth="1"/>
    <col min="486" max="486" width="11.140625" bestFit="1" customWidth="1"/>
    <col min="487" max="487" width="11" bestFit="1" customWidth="1"/>
    <col min="488" max="488" width="10.42578125" bestFit="1" customWidth="1"/>
    <col min="489" max="489" width="11.5703125" bestFit="1" customWidth="1"/>
    <col min="490" max="490" width="12" bestFit="1" customWidth="1"/>
    <col min="491" max="491" width="11.140625" bestFit="1" customWidth="1"/>
    <col min="492" max="492" width="9.85546875" bestFit="1" customWidth="1"/>
    <col min="493" max="493" width="11.42578125" customWidth="1"/>
    <col min="494" max="494" width="5.85546875" bestFit="1" customWidth="1"/>
    <col min="495" max="496" width="7.7109375" customWidth="1"/>
    <col min="716" max="716" width="13" customWidth="1"/>
    <col min="717" max="717" width="15.28515625" bestFit="1" customWidth="1"/>
    <col min="718" max="718" width="9.7109375" bestFit="1" customWidth="1"/>
    <col min="719" max="719" width="9.7109375" customWidth="1"/>
    <col min="720" max="720" width="10.5703125" bestFit="1" customWidth="1"/>
    <col min="721" max="721" width="11" bestFit="1" customWidth="1"/>
    <col min="722" max="722" width="9.7109375" customWidth="1"/>
    <col min="723" max="723" width="10.42578125" bestFit="1" customWidth="1"/>
    <col min="724" max="724" width="10.85546875" bestFit="1" customWidth="1"/>
    <col min="725" max="725" width="12" bestFit="1" customWidth="1"/>
    <col min="726" max="726" width="10.42578125" bestFit="1" customWidth="1"/>
    <col min="727" max="727" width="9.28515625" bestFit="1" customWidth="1"/>
    <col min="728" max="728" width="8.28515625" bestFit="1" customWidth="1"/>
    <col min="729" max="730" width="8.85546875" bestFit="1" customWidth="1"/>
    <col min="731" max="731" width="8.7109375" bestFit="1" customWidth="1"/>
    <col min="732" max="732" width="10.42578125" bestFit="1" customWidth="1"/>
    <col min="733" max="733" width="10" bestFit="1" customWidth="1"/>
    <col min="734" max="734" width="9.28515625" bestFit="1" customWidth="1"/>
    <col min="735" max="735" width="10" customWidth="1"/>
    <col min="736" max="736" width="8.7109375" bestFit="1" customWidth="1"/>
    <col min="737" max="737" width="7.7109375" customWidth="1"/>
    <col min="738" max="738" width="9.42578125" bestFit="1" customWidth="1"/>
    <col min="739" max="739" width="9.28515625" bestFit="1" customWidth="1"/>
    <col min="740" max="741" width="10.42578125" bestFit="1" customWidth="1"/>
    <col min="742" max="742" width="11.140625" bestFit="1" customWidth="1"/>
    <col min="743" max="743" width="11" bestFit="1" customWidth="1"/>
    <col min="744" max="744" width="10.42578125" bestFit="1" customWidth="1"/>
    <col min="745" max="745" width="11.5703125" bestFit="1" customWidth="1"/>
    <col min="746" max="746" width="12" bestFit="1" customWidth="1"/>
    <col min="747" max="747" width="11.140625" bestFit="1" customWidth="1"/>
    <col min="748" max="748" width="9.85546875" bestFit="1" customWidth="1"/>
    <col min="749" max="749" width="11.42578125" customWidth="1"/>
    <col min="750" max="750" width="5.85546875" bestFit="1" customWidth="1"/>
    <col min="751" max="752" width="7.7109375" customWidth="1"/>
    <col min="972" max="972" width="13" customWidth="1"/>
    <col min="973" max="973" width="15.28515625" bestFit="1" customWidth="1"/>
    <col min="974" max="974" width="9.7109375" bestFit="1" customWidth="1"/>
    <col min="975" max="975" width="9.7109375" customWidth="1"/>
    <col min="976" max="976" width="10.5703125" bestFit="1" customWidth="1"/>
    <col min="977" max="977" width="11" bestFit="1" customWidth="1"/>
    <col min="978" max="978" width="9.7109375" customWidth="1"/>
    <col min="979" max="979" width="10.42578125" bestFit="1" customWidth="1"/>
    <col min="980" max="980" width="10.85546875" bestFit="1" customWidth="1"/>
    <col min="981" max="981" width="12" bestFit="1" customWidth="1"/>
    <col min="982" max="982" width="10.42578125" bestFit="1" customWidth="1"/>
    <col min="983" max="983" width="9.28515625" bestFit="1" customWidth="1"/>
    <col min="984" max="984" width="8.28515625" bestFit="1" customWidth="1"/>
    <col min="985" max="986" width="8.85546875" bestFit="1" customWidth="1"/>
    <col min="987" max="987" width="8.7109375" bestFit="1" customWidth="1"/>
    <col min="988" max="988" width="10.42578125" bestFit="1" customWidth="1"/>
    <col min="989" max="989" width="10" bestFit="1" customWidth="1"/>
    <col min="990" max="990" width="9.28515625" bestFit="1" customWidth="1"/>
    <col min="991" max="991" width="10" customWidth="1"/>
    <col min="992" max="992" width="8.7109375" bestFit="1" customWidth="1"/>
    <col min="993" max="993" width="7.7109375" customWidth="1"/>
    <col min="994" max="994" width="9.42578125" bestFit="1" customWidth="1"/>
    <col min="995" max="995" width="9.28515625" bestFit="1" customWidth="1"/>
    <col min="996" max="997" width="10.42578125" bestFit="1" customWidth="1"/>
    <col min="998" max="998" width="11.140625" bestFit="1" customWidth="1"/>
    <col min="999" max="999" width="11" bestFit="1" customWidth="1"/>
    <col min="1000" max="1000" width="10.42578125" bestFit="1" customWidth="1"/>
    <col min="1001" max="1001" width="11.5703125" bestFit="1" customWidth="1"/>
    <col min="1002" max="1002" width="12" bestFit="1" customWidth="1"/>
    <col min="1003" max="1003" width="11.140625" bestFit="1" customWidth="1"/>
    <col min="1004" max="1004" width="9.85546875" bestFit="1" customWidth="1"/>
    <col min="1005" max="1005" width="11.42578125" customWidth="1"/>
    <col min="1006" max="1006" width="5.85546875" bestFit="1" customWidth="1"/>
    <col min="1007" max="1008" width="7.7109375" customWidth="1"/>
    <col min="1228" max="1228" width="13" customWidth="1"/>
    <col min="1229" max="1229" width="15.28515625" bestFit="1" customWidth="1"/>
    <col min="1230" max="1230" width="9.7109375" bestFit="1" customWidth="1"/>
    <col min="1231" max="1231" width="9.7109375" customWidth="1"/>
    <col min="1232" max="1232" width="10.5703125" bestFit="1" customWidth="1"/>
    <col min="1233" max="1233" width="11" bestFit="1" customWidth="1"/>
    <col min="1234" max="1234" width="9.7109375" customWidth="1"/>
    <col min="1235" max="1235" width="10.42578125" bestFit="1" customWidth="1"/>
    <col min="1236" max="1236" width="10.85546875" bestFit="1" customWidth="1"/>
    <col min="1237" max="1237" width="12" bestFit="1" customWidth="1"/>
    <col min="1238" max="1238" width="10.42578125" bestFit="1" customWidth="1"/>
    <col min="1239" max="1239" width="9.28515625" bestFit="1" customWidth="1"/>
    <col min="1240" max="1240" width="8.28515625" bestFit="1" customWidth="1"/>
    <col min="1241" max="1242" width="8.85546875" bestFit="1" customWidth="1"/>
    <col min="1243" max="1243" width="8.7109375" bestFit="1" customWidth="1"/>
    <col min="1244" max="1244" width="10.42578125" bestFit="1" customWidth="1"/>
    <col min="1245" max="1245" width="10" bestFit="1" customWidth="1"/>
    <col min="1246" max="1246" width="9.28515625" bestFit="1" customWidth="1"/>
    <col min="1247" max="1247" width="10" customWidth="1"/>
    <col min="1248" max="1248" width="8.7109375" bestFit="1" customWidth="1"/>
    <col min="1249" max="1249" width="7.7109375" customWidth="1"/>
    <col min="1250" max="1250" width="9.42578125" bestFit="1" customWidth="1"/>
    <col min="1251" max="1251" width="9.28515625" bestFit="1" customWidth="1"/>
    <col min="1252" max="1253" width="10.42578125" bestFit="1" customWidth="1"/>
    <col min="1254" max="1254" width="11.140625" bestFit="1" customWidth="1"/>
    <col min="1255" max="1255" width="11" bestFit="1" customWidth="1"/>
    <col min="1256" max="1256" width="10.42578125" bestFit="1" customWidth="1"/>
    <col min="1257" max="1257" width="11.5703125" bestFit="1" customWidth="1"/>
    <col min="1258" max="1258" width="12" bestFit="1" customWidth="1"/>
    <col min="1259" max="1259" width="11.140625" bestFit="1" customWidth="1"/>
    <col min="1260" max="1260" width="9.85546875" bestFit="1" customWidth="1"/>
    <col min="1261" max="1261" width="11.42578125" customWidth="1"/>
    <col min="1262" max="1262" width="5.85546875" bestFit="1" customWidth="1"/>
    <col min="1263" max="1264" width="7.7109375" customWidth="1"/>
    <col min="1484" max="1484" width="13" customWidth="1"/>
    <col min="1485" max="1485" width="15.28515625" bestFit="1" customWidth="1"/>
    <col min="1486" max="1486" width="9.7109375" bestFit="1" customWidth="1"/>
    <col min="1487" max="1487" width="9.7109375" customWidth="1"/>
    <col min="1488" max="1488" width="10.5703125" bestFit="1" customWidth="1"/>
    <col min="1489" max="1489" width="11" bestFit="1" customWidth="1"/>
    <col min="1490" max="1490" width="9.7109375" customWidth="1"/>
    <col min="1491" max="1491" width="10.42578125" bestFit="1" customWidth="1"/>
    <col min="1492" max="1492" width="10.85546875" bestFit="1" customWidth="1"/>
    <col min="1493" max="1493" width="12" bestFit="1" customWidth="1"/>
    <col min="1494" max="1494" width="10.42578125" bestFit="1" customWidth="1"/>
    <col min="1495" max="1495" width="9.28515625" bestFit="1" customWidth="1"/>
    <col min="1496" max="1496" width="8.28515625" bestFit="1" customWidth="1"/>
    <col min="1497" max="1498" width="8.85546875" bestFit="1" customWidth="1"/>
    <col min="1499" max="1499" width="8.7109375" bestFit="1" customWidth="1"/>
    <col min="1500" max="1500" width="10.42578125" bestFit="1" customWidth="1"/>
    <col min="1501" max="1501" width="10" bestFit="1" customWidth="1"/>
    <col min="1502" max="1502" width="9.28515625" bestFit="1" customWidth="1"/>
    <col min="1503" max="1503" width="10" customWidth="1"/>
    <col min="1504" max="1504" width="8.7109375" bestFit="1" customWidth="1"/>
    <col min="1505" max="1505" width="7.7109375" customWidth="1"/>
    <col min="1506" max="1506" width="9.42578125" bestFit="1" customWidth="1"/>
    <col min="1507" max="1507" width="9.28515625" bestFit="1" customWidth="1"/>
    <col min="1508" max="1509" width="10.42578125" bestFit="1" customWidth="1"/>
    <col min="1510" max="1510" width="11.140625" bestFit="1" customWidth="1"/>
    <col min="1511" max="1511" width="11" bestFit="1" customWidth="1"/>
    <col min="1512" max="1512" width="10.42578125" bestFit="1" customWidth="1"/>
    <col min="1513" max="1513" width="11.5703125" bestFit="1" customWidth="1"/>
    <col min="1514" max="1514" width="12" bestFit="1" customWidth="1"/>
    <col min="1515" max="1515" width="11.140625" bestFit="1" customWidth="1"/>
    <col min="1516" max="1516" width="9.85546875" bestFit="1" customWidth="1"/>
    <col min="1517" max="1517" width="11.42578125" customWidth="1"/>
    <col min="1518" max="1518" width="5.85546875" bestFit="1" customWidth="1"/>
    <col min="1519" max="1520" width="7.7109375" customWidth="1"/>
    <col min="1740" max="1740" width="13" customWidth="1"/>
    <col min="1741" max="1741" width="15.28515625" bestFit="1" customWidth="1"/>
    <col min="1742" max="1742" width="9.7109375" bestFit="1" customWidth="1"/>
    <col min="1743" max="1743" width="9.7109375" customWidth="1"/>
    <col min="1744" max="1744" width="10.5703125" bestFit="1" customWidth="1"/>
    <col min="1745" max="1745" width="11" bestFit="1" customWidth="1"/>
    <col min="1746" max="1746" width="9.7109375" customWidth="1"/>
    <col min="1747" max="1747" width="10.42578125" bestFit="1" customWidth="1"/>
    <col min="1748" max="1748" width="10.85546875" bestFit="1" customWidth="1"/>
    <col min="1749" max="1749" width="12" bestFit="1" customWidth="1"/>
    <col min="1750" max="1750" width="10.42578125" bestFit="1" customWidth="1"/>
    <col min="1751" max="1751" width="9.28515625" bestFit="1" customWidth="1"/>
    <col min="1752" max="1752" width="8.28515625" bestFit="1" customWidth="1"/>
    <col min="1753" max="1754" width="8.85546875" bestFit="1" customWidth="1"/>
    <col min="1755" max="1755" width="8.7109375" bestFit="1" customWidth="1"/>
    <col min="1756" max="1756" width="10.42578125" bestFit="1" customWidth="1"/>
    <col min="1757" max="1757" width="10" bestFit="1" customWidth="1"/>
    <col min="1758" max="1758" width="9.28515625" bestFit="1" customWidth="1"/>
    <col min="1759" max="1759" width="10" customWidth="1"/>
    <col min="1760" max="1760" width="8.7109375" bestFit="1" customWidth="1"/>
    <col min="1761" max="1761" width="7.7109375" customWidth="1"/>
    <col min="1762" max="1762" width="9.42578125" bestFit="1" customWidth="1"/>
    <col min="1763" max="1763" width="9.28515625" bestFit="1" customWidth="1"/>
    <col min="1764" max="1765" width="10.42578125" bestFit="1" customWidth="1"/>
    <col min="1766" max="1766" width="11.140625" bestFit="1" customWidth="1"/>
    <col min="1767" max="1767" width="11" bestFit="1" customWidth="1"/>
    <col min="1768" max="1768" width="10.42578125" bestFit="1" customWidth="1"/>
    <col min="1769" max="1769" width="11.5703125" bestFit="1" customWidth="1"/>
    <col min="1770" max="1770" width="12" bestFit="1" customWidth="1"/>
    <col min="1771" max="1771" width="11.140625" bestFit="1" customWidth="1"/>
    <col min="1772" max="1772" width="9.85546875" bestFit="1" customWidth="1"/>
    <col min="1773" max="1773" width="11.42578125" customWidth="1"/>
    <col min="1774" max="1774" width="5.85546875" bestFit="1" customWidth="1"/>
    <col min="1775" max="1776" width="7.7109375" customWidth="1"/>
    <col min="1996" max="1996" width="13" customWidth="1"/>
    <col min="1997" max="1997" width="15.28515625" bestFit="1" customWidth="1"/>
    <col min="1998" max="1998" width="9.7109375" bestFit="1" customWidth="1"/>
    <col min="1999" max="1999" width="9.7109375" customWidth="1"/>
    <col min="2000" max="2000" width="10.5703125" bestFit="1" customWidth="1"/>
    <col min="2001" max="2001" width="11" bestFit="1" customWidth="1"/>
    <col min="2002" max="2002" width="9.7109375" customWidth="1"/>
    <col min="2003" max="2003" width="10.42578125" bestFit="1" customWidth="1"/>
    <col min="2004" max="2004" width="10.85546875" bestFit="1" customWidth="1"/>
    <col min="2005" max="2005" width="12" bestFit="1" customWidth="1"/>
    <col min="2006" max="2006" width="10.42578125" bestFit="1" customWidth="1"/>
    <col min="2007" max="2007" width="9.28515625" bestFit="1" customWidth="1"/>
    <col min="2008" max="2008" width="8.28515625" bestFit="1" customWidth="1"/>
    <col min="2009" max="2010" width="8.85546875" bestFit="1" customWidth="1"/>
    <col min="2011" max="2011" width="8.7109375" bestFit="1" customWidth="1"/>
    <col min="2012" max="2012" width="10.42578125" bestFit="1" customWidth="1"/>
    <col min="2013" max="2013" width="10" bestFit="1" customWidth="1"/>
    <col min="2014" max="2014" width="9.28515625" bestFit="1" customWidth="1"/>
    <col min="2015" max="2015" width="10" customWidth="1"/>
    <col min="2016" max="2016" width="8.7109375" bestFit="1" customWidth="1"/>
    <col min="2017" max="2017" width="7.7109375" customWidth="1"/>
    <col min="2018" max="2018" width="9.42578125" bestFit="1" customWidth="1"/>
    <col min="2019" max="2019" width="9.28515625" bestFit="1" customWidth="1"/>
    <col min="2020" max="2021" width="10.42578125" bestFit="1" customWidth="1"/>
    <col min="2022" max="2022" width="11.140625" bestFit="1" customWidth="1"/>
    <col min="2023" max="2023" width="11" bestFit="1" customWidth="1"/>
    <col min="2024" max="2024" width="10.42578125" bestFit="1" customWidth="1"/>
    <col min="2025" max="2025" width="11.5703125" bestFit="1" customWidth="1"/>
    <col min="2026" max="2026" width="12" bestFit="1" customWidth="1"/>
    <col min="2027" max="2027" width="11.140625" bestFit="1" customWidth="1"/>
    <col min="2028" max="2028" width="9.85546875" bestFit="1" customWidth="1"/>
    <col min="2029" max="2029" width="11.42578125" customWidth="1"/>
    <col min="2030" max="2030" width="5.85546875" bestFit="1" customWidth="1"/>
    <col min="2031" max="2032" width="7.7109375" customWidth="1"/>
    <col min="2252" max="2252" width="13" customWidth="1"/>
    <col min="2253" max="2253" width="15.28515625" bestFit="1" customWidth="1"/>
    <col min="2254" max="2254" width="9.7109375" bestFit="1" customWidth="1"/>
    <col min="2255" max="2255" width="9.7109375" customWidth="1"/>
    <col min="2256" max="2256" width="10.5703125" bestFit="1" customWidth="1"/>
    <col min="2257" max="2257" width="11" bestFit="1" customWidth="1"/>
    <col min="2258" max="2258" width="9.7109375" customWidth="1"/>
    <col min="2259" max="2259" width="10.42578125" bestFit="1" customWidth="1"/>
    <col min="2260" max="2260" width="10.85546875" bestFit="1" customWidth="1"/>
    <col min="2261" max="2261" width="12" bestFit="1" customWidth="1"/>
    <col min="2262" max="2262" width="10.42578125" bestFit="1" customWidth="1"/>
    <col min="2263" max="2263" width="9.28515625" bestFit="1" customWidth="1"/>
    <col min="2264" max="2264" width="8.28515625" bestFit="1" customWidth="1"/>
    <col min="2265" max="2266" width="8.85546875" bestFit="1" customWidth="1"/>
    <col min="2267" max="2267" width="8.7109375" bestFit="1" customWidth="1"/>
    <col min="2268" max="2268" width="10.42578125" bestFit="1" customWidth="1"/>
    <col min="2269" max="2269" width="10" bestFit="1" customWidth="1"/>
    <col min="2270" max="2270" width="9.28515625" bestFit="1" customWidth="1"/>
    <col min="2271" max="2271" width="10" customWidth="1"/>
    <col min="2272" max="2272" width="8.7109375" bestFit="1" customWidth="1"/>
    <col min="2273" max="2273" width="7.7109375" customWidth="1"/>
    <col min="2274" max="2274" width="9.42578125" bestFit="1" customWidth="1"/>
    <col min="2275" max="2275" width="9.28515625" bestFit="1" customWidth="1"/>
    <col min="2276" max="2277" width="10.42578125" bestFit="1" customWidth="1"/>
    <col min="2278" max="2278" width="11.140625" bestFit="1" customWidth="1"/>
    <col min="2279" max="2279" width="11" bestFit="1" customWidth="1"/>
    <col min="2280" max="2280" width="10.42578125" bestFit="1" customWidth="1"/>
    <col min="2281" max="2281" width="11.5703125" bestFit="1" customWidth="1"/>
    <col min="2282" max="2282" width="12" bestFit="1" customWidth="1"/>
    <col min="2283" max="2283" width="11.140625" bestFit="1" customWidth="1"/>
    <col min="2284" max="2284" width="9.85546875" bestFit="1" customWidth="1"/>
    <col min="2285" max="2285" width="11.42578125" customWidth="1"/>
    <col min="2286" max="2286" width="5.85546875" bestFit="1" customWidth="1"/>
    <col min="2287" max="2288" width="7.7109375" customWidth="1"/>
    <col min="2508" max="2508" width="13" customWidth="1"/>
    <col min="2509" max="2509" width="15.28515625" bestFit="1" customWidth="1"/>
    <col min="2510" max="2510" width="9.7109375" bestFit="1" customWidth="1"/>
    <col min="2511" max="2511" width="9.7109375" customWidth="1"/>
    <col min="2512" max="2512" width="10.5703125" bestFit="1" customWidth="1"/>
    <col min="2513" max="2513" width="11" bestFit="1" customWidth="1"/>
    <col min="2514" max="2514" width="9.7109375" customWidth="1"/>
    <col min="2515" max="2515" width="10.42578125" bestFit="1" customWidth="1"/>
    <col min="2516" max="2516" width="10.85546875" bestFit="1" customWidth="1"/>
    <col min="2517" max="2517" width="12" bestFit="1" customWidth="1"/>
    <col min="2518" max="2518" width="10.42578125" bestFit="1" customWidth="1"/>
    <col min="2519" max="2519" width="9.28515625" bestFit="1" customWidth="1"/>
    <col min="2520" max="2520" width="8.28515625" bestFit="1" customWidth="1"/>
    <col min="2521" max="2522" width="8.85546875" bestFit="1" customWidth="1"/>
    <col min="2523" max="2523" width="8.7109375" bestFit="1" customWidth="1"/>
    <col min="2524" max="2524" width="10.42578125" bestFit="1" customWidth="1"/>
    <col min="2525" max="2525" width="10" bestFit="1" customWidth="1"/>
    <col min="2526" max="2526" width="9.28515625" bestFit="1" customWidth="1"/>
    <col min="2527" max="2527" width="10" customWidth="1"/>
    <col min="2528" max="2528" width="8.7109375" bestFit="1" customWidth="1"/>
    <col min="2529" max="2529" width="7.7109375" customWidth="1"/>
    <col min="2530" max="2530" width="9.42578125" bestFit="1" customWidth="1"/>
    <col min="2531" max="2531" width="9.28515625" bestFit="1" customWidth="1"/>
    <col min="2532" max="2533" width="10.42578125" bestFit="1" customWidth="1"/>
    <col min="2534" max="2534" width="11.140625" bestFit="1" customWidth="1"/>
    <col min="2535" max="2535" width="11" bestFit="1" customWidth="1"/>
    <col min="2536" max="2536" width="10.42578125" bestFit="1" customWidth="1"/>
    <col min="2537" max="2537" width="11.5703125" bestFit="1" customWidth="1"/>
    <col min="2538" max="2538" width="12" bestFit="1" customWidth="1"/>
    <col min="2539" max="2539" width="11.140625" bestFit="1" customWidth="1"/>
    <col min="2540" max="2540" width="9.85546875" bestFit="1" customWidth="1"/>
    <col min="2541" max="2541" width="11.42578125" customWidth="1"/>
    <col min="2542" max="2542" width="5.85546875" bestFit="1" customWidth="1"/>
    <col min="2543" max="2544" width="7.7109375" customWidth="1"/>
    <col min="2764" max="2764" width="13" customWidth="1"/>
    <col min="2765" max="2765" width="15.28515625" bestFit="1" customWidth="1"/>
    <col min="2766" max="2766" width="9.7109375" bestFit="1" customWidth="1"/>
    <col min="2767" max="2767" width="9.7109375" customWidth="1"/>
    <col min="2768" max="2768" width="10.5703125" bestFit="1" customWidth="1"/>
    <col min="2769" max="2769" width="11" bestFit="1" customWidth="1"/>
    <col min="2770" max="2770" width="9.7109375" customWidth="1"/>
    <col min="2771" max="2771" width="10.42578125" bestFit="1" customWidth="1"/>
    <col min="2772" max="2772" width="10.85546875" bestFit="1" customWidth="1"/>
    <col min="2773" max="2773" width="12" bestFit="1" customWidth="1"/>
    <col min="2774" max="2774" width="10.42578125" bestFit="1" customWidth="1"/>
    <col min="2775" max="2775" width="9.28515625" bestFit="1" customWidth="1"/>
    <col min="2776" max="2776" width="8.28515625" bestFit="1" customWidth="1"/>
    <col min="2777" max="2778" width="8.85546875" bestFit="1" customWidth="1"/>
    <col min="2779" max="2779" width="8.7109375" bestFit="1" customWidth="1"/>
    <col min="2780" max="2780" width="10.42578125" bestFit="1" customWidth="1"/>
    <col min="2781" max="2781" width="10" bestFit="1" customWidth="1"/>
    <col min="2782" max="2782" width="9.28515625" bestFit="1" customWidth="1"/>
    <col min="2783" max="2783" width="10" customWidth="1"/>
    <col min="2784" max="2784" width="8.7109375" bestFit="1" customWidth="1"/>
    <col min="2785" max="2785" width="7.7109375" customWidth="1"/>
    <col min="2786" max="2786" width="9.42578125" bestFit="1" customWidth="1"/>
    <col min="2787" max="2787" width="9.28515625" bestFit="1" customWidth="1"/>
    <col min="2788" max="2789" width="10.42578125" bestFit="1" customWidth="1"/>
    <col min="2790" max="2790" width="11.140625" bestFit="1" customWidth="1"/>
    <col min="2791" max="2791" width="11" bestFit="1" customWidth="1"/>
    <col min="2792" max="2792" width="10.42578125" bestFit="1" customWidth="1"/>
    <col min="2793" max="2793" width="11.5703125" bestFit="1" customWidth="1"/>
    <col min="2794" max="2794" width="12" bestFit="1" customWidth="1"/>
    <col min="2795" max="2795" width="11.140625" bestFit="1" customWidth="1"/>
    <col min="2796" max="2796" width="9.85546875" bestFit="1" customWidth="1"/>
    <col min="2797" max="2797" width="11.42578125" customWidth="1"/>
    <col min="2798" max="2798" width="5.85546875" bestFit="1" customWidth="1"/>
    <col min="2799" max="2800" width="7.7109375" customWidth="1"/>
    <col min="3020" max="3020" width="13" customWidth="1"/>
    <col min="3021" max="3021" width="15.28515625" bestFit="1" customWidth="1"/>
    <col min="3022" max="3022" width="9.7109375" bestFit="1" customWidth="1"/>
    <col min="3023" max="3023" width="9.7109375" customWidth="1"/>
    <col min="3024" max="3024" width="10.5703125" bestFit="1" customWidth="1"/>
    <col min="3025" max="3025" width="11" bestFit="1" customWidth="1"/>
    <col min="3026" max="3026" width="9.7109375" customWidth="1"/>
    <col min="3027" max="3027" width="10.42578125" bestFit="1" customWidth="1"/>
    <col min="3028" max="3028" width="10.85546875" bestFit="1" customWidth="1"/>
    <col min="3029" max="3029" width="12" bestFit="1" customWidth="1"/>
    <col min="3030" max="3030" width="10.42578125" bestFit="1" customWidth="1"/>
    <col min="3031" max="3031" width="9.28515625" bestFit="1" customWidth="1"/>
    <col min="3032" max="3032" width="8.28515625" bestFit="1" customWidth="1"/>
    <col min="3033" max="3034" width="8.85546875" bestFit="1" customWidth="1"/>
    <col min="3035" max="3035" width="8.7109375" bestFit="1" customWidth="1"/>
    <col min="3036" max="3036" width="10.42578125" bestFit="1" customWidth="1"/>
    <col min="3037" max="3037" width="10" bestFit="1" customWidth="1"/>
    <col min="3038" max="3038" width="9.28515625" bestFit="1" customWidth="1"/>
    <col min="3039" max="3039" width="10" customWidth="1"/>
    <col min="3040" max="3040" width="8.7109375" bestFit="1" customWidth="1"/>
    <col min="3041" max="3041" width="7.7109375" customWidth="1"/>
    <col min="3042" max="3042" width="9.42578125" bestFit="1" customWidth="1"/>
    <col min="3043" max="3043" width="9.28515625" bestFit="1" customWidth="1"/>
    <col min="3044" max="3045" width="10.42578125" bestFit="1" customWidth="1"/>
    <col min="3046" max="3046" width="11.140625" bestFit="1" customWidth="1"/>
    <col min="3047" max="3047" width="11" bestFit="1" customWidth="1"/>
    <col min="3048" max="3048" width="10.42578125" bestFit="1" customWidth="1"/>
    <col min="3049" max="3049" width="11.5703125" bestFit="1" customWidth="1"/>
    <col min="3050" max="3050" width="12" bestFit="1" customWidth="1"/>
    <col min="3051" max="3051" width="11.140625" bestFit="1" customWidth="1"/>
    <col min="3052" max="3052" width="9.85546875" bestFit="1" customWidth="1"/>
    <col min="3053" max="3053" width="11.42578125" customWidth="1"/>
    <col min="3054" max="3054" width="5.85546875" bestFit="1" customWidth="1"/>
    <col min="3055" max="3056" width="7.7109375" customWidth="1"/>
    <col min="3276" max="3276" width="13" customWidth="1"/>
    <col min="3277" max="3277" width="15.28515625" bestFit="1" customWidth="1"/>
    <col min="3278" max="3278" width="9.7109375" bestFit="1" customWidth="1"/>
    <col min="3279" max="3279" width="9.7109375" customWidth="1"/>
    <col min="3280" max="3280" width="10.5703125" bestFit="1" customWidth="1"/>
    <col min="3281" max="3281" width="11" bestFit="1" customWidth="1"/>
    <col min="3282" max="3282" width="9.7109375" customWidth="1"/>
    <col min="3283" max="3283" width="10.42578125" bestFit="1" customWidth="1"/>
    <col min="3284" max="3284" width="10.85546875" bestFit="1" customWidth="1"/>
    <col min="3285" max="3285" width="12" bestFit="1" customWidth="1"/>
    <col min="3286" max="3286" width="10.42578125" bestFit="1" customWidth="1"/>
    <col min="3287" max="3287" width="9.28515625" bestFit="1" customWidth="1"/>
    <col min="3288" max="3288" width="8.28515625" bestFit="1" customWidth="1"/>
    <col min="3289" max="3290" width="8.85546875" bestFit="1" customWidth="1"/>
    <col min="3291" max="3291" width="8.7109375" bestFit="1" customWidth="1"/>
    <col min="3292" max="3292" width="10.42578125" bestFit="1" customWidth="1"/>
    <col min="3293" max="3293" width="10" bestFit="1" customWidth="1"/>
    <col min="3294" max="3294" width="9.28515625" bestFit="1" customWidth="1"/>
    <col min="3295" max="3295" width="10" customWidth="1"/>
    <col min="3296" max="3296" width="8.7109375" bestFit="1" customWidth="1"/>
    <col min="3297" max="3297" width="7.7109375" customWidth="1"/>
    <col min="3298" max="3298" width="9.42578125" bestFit="1" customWidth="1"/>
    <col min="3299" max="3299" width="9.28515625" bestFit="1" customWidth="1"/>
    <col min="3300" max="3301" width="10.42578125" bestFit="1" customWidth="1"/>
    <col min="3302" max="3302" width="11.140625" bestFit="1" customWidth="1"/>
    <col min="3303" max="3303" width="11" bestFit="1" customWidth="1"/>
    <col min="3304" max="3304" width="10.42578125" bestFit="1" customWidth="1"/>
    <col min="3305" max="3305" width="11.5703125" bestFit="1" customWidth="1"/>
    <col min="3306" max="3306" width="12" bestFit="1" customWidth="1"/>
    <col min="3307" max="3307" width="11.140625" bestFit="1" customWidth="1"/>
    <col min="3308" max="3308" width="9.85546875" bestFit="1" customWidth="1"/>
    <col min="3309" max="3309" width="11.42578125" customWidth="1"/>
    <col min="3310" max="3310" width="5.85546875" bestFit="1" customWidth="1"/>
    <col min="3311" max="3312" width="7.7109375" customWidth="1"/>
    <col min="3532" max="3532" width="13" customWidth="1"/>
    <col min="3533" max="3533" width="15.28515625" bestFit="1" customWidth="1"/>
    <col min="3534" max="3534" width="9.7109375" bestFit="1" customWidth="1"/>
    <col min="3535" max="3535" width="9.7109375" customWidth="1"/>
    <col min="3536" max="3536" width="10.5703125" bestFit="1" customWidth="1"/>
    <col min="3537" max="3537" width="11" bestFit="1" customWidth="1"/>
    <col min="3538" max="3538" width="9.7109375" customWidth="1"/>
    <col min="3539" max="3539" width="10.42578125" bestFit="1" customWidth="1"/>
    <col min="3540" max="3540" width="10.85546875" bestFit="1" customWidth="1"/>
    <col min="3541" max="3541" width="12" bestFit="1" customWidth="1"/>
    <col min="3542" max="3542" width="10.42578125" bestFit="1" customWidth="1"/>
    <col min="3543" max="3543" width="9.28515625" bestFit="1" customWidth="1"/>
    <col min="3544" max="3544" width="8.28515625" bestFit="1" customWidth="1"/>
    <col min="3545" max="3546" width="8.85546875" bestFit="1" customWidth="1"/>
    <col min="3547" max="3547" width="8.7109375" bestFit="1" customWidth="1"/>
    <col min="3548" max="3548" width="10.42578125" bestFit="1" customWidth="1"/>
    <col min="3549" max="3549" width="10" bestFit="1" customWidth="1"/>
    <col min="3550" max="3550" width="9.28515625" bestFit="1" customWidth="1"/>
    <col min="3551" max="3551" width="10" customWidth="1"/>
    <col min="3552" max="3552" width="8.7109375" bestFit="1" customWidth="1"/>
    <col min="3553" max="3553" width="7.7109375" customWidth="1"/>
    <col min="3554" max="3554" width="9.42578125" bestFit="1" customWidth="1"/>
    <col min="3555" max="3555" width="9.28515625" bestFit="1" customWidth="1"/>
    <col min="3556" max="3557" width="10.42578125" bestFit="1" customWidth="1"/>
    <col min="3558" max="3558" width="11.140625" bestFit="1" customWidth="1"/>
    <col min="3559" max="3559" width="11" bestFit="1" customWidth="1"/>
    <col min="3560" max="3560" width="10.42578125" bestFit="1" customWidth="1"/>
    <col min="3561" max="3561" width="11.5703125" bestFit="1" customWidth="1"/>
    <col min="3562" max="3562" width="12" bestFit="1" customWidth="1"/>
    <col min="3563" max="3563" width="11.140625" bestFit="1" customWidth="1"/>
    <col min="3564" max="3564" width="9.85546875" bestFit="1" customWidth="1"/>
    <col min="3565" max="3565" width="11.42578125" customWidth="1"/>
    <col min="3566" max="3566" width="5.85546875" bestFit="1" customWidth="1"/>
    <col min="3567" max="3568" width="7.7109375" customWidth="1"/>
    <col min="3788" max="3788" width="13" customWidth="1"/>
    <col min="3789" max="3789" width="15.28515625" bestFit="1" customWidth="1"/>
    <col min="3790" max="3790" width="9.7109375" bestFit="1" customWidth="1"/>
    <col min="3791" max="3791" width="9.7109375" customWidth="1"/>
    <col min="3792" max="3792" width="10.5703125" bestFit="1" customWidth="1"/>
    <col min="3793" max="3793" width="11" bestFit="1" customWidth="1"/>
    <col min="3794" max="3794" width="9.7109375" customWidth="1"/>
    <col min="3795" max="3795" width="10.42578125" bestFit="1" customWidth="1"/>
    <col min="3796" max="3796" width="10.85546875" bestFit="1" customWidth="1"/>
    <col min="3797" max="3797" width="12" bestFit="1" customWidth="1"/>
    <col min="3798" max="3798" width="10.42578125" bestFit="1" customWidth="1"/>
    <col min="3799" max="3799" width="9.28515625" bestFit="1" customWidth="1"/>
    <col min="3800" max="3800" width="8.28515625" bestFit="1" customWidth="1"/>
    <col min="3801" max="3802" width="8.85546875" bestFit="1" customWidth="1"/>
    <col min="3803" max="3803" width="8.7109375" bestFit="1" customWidth="1"/>
    <col min="3804" max="3804" width="10.42578125" bestFit="1" customWidth="1"/>
    <col min="3805" max="3805" width="10" bestFit="1" customWidth="1"/>
    <col min="3806" max="3806" width="9.28515625" bestFit="1" customWidth="1"/>
    <col min="3807" max="3807" width="10" customWidth="1"/>
    <col min="3808" max="3808" width="8.7109375" bestFit="1" customWidth="1"/>
    <col min="3809" max="3809" width="7.7109375" customWidth="1"/>
    <col min="3810" max="3810" width="9.42578125" bestFit="1" customWidth="1"/>
    <col min="3811" max="3811" width="9.28515625" bestFit="1" customWidth="1"/>
    <col min="3812" max="3813" width="10.42578125" bestFit="1" customWidth="1"/>
    <col min="3814" max="3814" width="11.140625" bestFit="1" customWidth="1"/>
    <col min="3815" max="3815" width="11" bestFit="1" customWidth="1"/>
    <col min="3816" max="3816" width="10.42578125" bestFit="1" customWidth="1"/>
    <col min="3817" max="3817" width="11.5703125" bestFit="1" customWidth="1"/>
    <col min="3818" max="3818" width="12" bestFit="1" customWidth="1"/>
    <col min="3819" max="3819" width="11.140625" bestFit="1" customWidth="1"/>
    <col min="3820" max="3820" width="9.85546875" bestFit="1" customWidth="1"/>
    <col min="3821" max="3821" width="11.42578125" customWidth="1"/>
    <col min="3822" max="3822" width="5.85546875" bestFit="1" customWidth="1"/>
    <col min="3823" max="3824" width="7.7109375" customWidth="1"/>
    <col min="4044" max="4044" width="13" customWidth="1"/>
    <col min="4045" max="4045" width="15.28515625" bestFit="1" customWidth="1"/>
    <col min="4046" max="4046" width="9.7109375" bestFit="1" customWidth="1"/>
    <col min="4047" max="4047" width="9.7109375" customWidth="1"/>
    <col min="4048" max="4048" width="10.5703125" bestFit="1" customWidth="1"/>
    <col min="4049" max="4049" width="11" bestFit="1" customWidth="1"/>
    <col min="4050" max="4050" width="9.7109375" customWidth="1"/>
    <col min="4051" max="4051" width="10.42578125" bestFit="1" customWidth="1"/>
    <col min="4052" max="4052" width="10.85546875" bestFit="1" customWidth="1"/>
    <col min="4053" max="4053" width="12" bestFit="1" customWidth="1"/>
    <col min="4054" max="4054" width="10.42578125" bestFit="1" customWidth="1"/>
    <col min="4055" max="4055" width="9.28515625" bestFit="1" customWidth="1"/>
    <col min="4056" max="4056" width="8.28515625" bestFit="1" customWidth="1"/>
    <col min="4057" max="4058" width="8.85546875" bestFit="1" customWidth="1"/>
    <col min="4059" max="4059" width="8.7109375" bestFit="1" customWidth="1"/>
    <col min="4060" max="4060" width="10.42578125" bestFit="1" customWidth="1"/>
    <col min="4061" max="4061" width="10" bestFit="1" customWidth="1"/>
    <col min="4062" max="4062" width="9.28515625" bestFit="1" customWidth="1"/>
    <col min="4063" max="4063" width="10" customWidth="1"/>
    <col min="4064" max="4064" width="8.7109375" bestFit="1" customWidth="1"/>
    <col min="4065" max="4065" width="7.7109375" customWidth="1"/>
    <col min="4066" max="4066" width="9.42578125" bestFit="1" customWidth="1"/>
    <col min="4067" max="4067" width="9.28515625" bestFit="1" customWidth="1"/>
    <col min="4068" max="4069" width="10.42578125" bestFit="1" customWidth="1"/>
    <col min="4070" max="4070" width="11.140625" bestFit="1" customWidth="1"/>
    <col min="4071" max="4071" width="11" bestFit="1" customWidth="1"/>
    <col min="4072" max="4072" width="10.42578125" bestFit="1" customWidth="1"/>
    <col min="4073" max="4073" width="11.5703125" bestFit="1" customWidth="1"/>
    <col min="4074" max="4074" width="12" bestFit="1" customWidth="1"/>
    <col min="4075" max="4075" width="11.140625" bestFit="1" customWidth="1"/>
    <col min="4076" max="4076" width="9.85546875" bestFit="1" customWidth="1"/>
    <col min="4077" max="4077" width="11.42578125" customWidth="1"/>
    <col min="4078" max="4078" width="5.85546875" bestFit="1" customWidth="1"/>
    <col min="4079" max="4080" width="7.7109375" customWidth="1"/>
    <col min="4300" max="4300" width="13" customWidth="1"/>
    <col min="4301" max="4301" width="15.28515625" bestFit="1" customWidth="1"/>
    <col min="4302" max="4302" width="9.7109375" bestFit="1" customWidth="1"/>
    <col min="4303" max="4303" width="9.7109375" customWidth="1"/>
    <col min="4304" max="4304" width="10.5703125" bestFit="1" customWidth="1"/>
    <col min="4305" max="4305" width="11" bestFit="1" customWidth="1"/>
    <col min="4306" max="4306" width="9.7109375" customWidth="1"/>
    <col min="4307" max="4307" width="10.42578125" bestFit="1" customWidth="1"/>
    <col min="4308" max="4308" width="10.85546875" bestFit="1" customWidth="1"/>
    <col min="4309" max="4309" width="12" bestFit="1" customWidth="1"/>
    <col min="4310" max="4310" width="10.42578125" bestFit="1" customWidth="1"/>
    <col min="4311" max="4311" width="9.28515625" bestFit="1" customWidth="1"/>
    <col min="4312" max="4312" width="8.28515625" bestFit="1" customWidth="1"/>
    <col min="4313" max="4314" width="8.85546875" bestFit="1" customWidth="1"/>
    <col min="4315" max="4315" width="8.7109375" bestFit="1" customWidth="1"/>
    <col min="4316" max="4316" width="10.42578125" bestFit="1" customWidth="1"/>
    <col min="4317" max="4317" width="10" bestFit="1" customWidth="1"/>
    <col min="4318" max="4318" width="9.28515625" bestFit="1" customWidth="1"/>
    <col min="4319" max="4319" width="10" customWidth="1"/>
    <col min="4320" max="4320" width="8.7109375" bestFit="1" customWidth="1"/>
    <col min="4321" max="4321" width="7.7109375" customWidth="1"/>
    <col min="4322" max="4322" width="9.42578125" bestFit="1" customWidth="1"/>
    <col min="4323" max="4323" width="9.28515625" bestFit="1" customWidth="1"/>
    <col min="4324" max="4325" width="10.42578125" bestFit="1" customWidth="1"/>
    <col min="4326" max="4326" width="11.140625" bestFit="1" customWidth="1"/>
    <col min="4327" max="4327" width="11" bestFit="1" customWidth="1"/>
    <col min="4328" max="4328" width="10.42578125" bestFit="1" customWidth="1"/>
    <col min="4329" max="4329" width="11.5703125" bestFit="1" customWidth="1"/>
    <col min="4330" max="4330" width="12" bestFit="1" customWidth="1"/>
    <col min="4331" max="4331" width="11.140625" bestFit="1" customWidth="1"/>
    <col min="4332" max="4332" width="9.85546875" bestFit="1" customWidth="1"/>
    <col min="4333" max="4333" width="11.42578125" customWidth="1"/>
    <col min="4334" max="4334" width="5.85546875" bestFit="1" customWidth="1"/>
    <col min="4335" max="4336" width="7.7109375" customWidth="1"/>
    <col min="4556" max="4556" width="13" customWidth="1"/>
    <col min="4557" max="4557" width="15.28515625" bestFit="1" customWidth="1"/>
    <col min="4558" max="4558" width="9.7109375" bestFit="1" customWidth="1"/>
    <col min="4559" max="4559" width="9.7109375" customWidth="1"/>
    <col min="4560" max="4560" width="10.5703125" bestFit="1" customWidth="1"/>
    <col min="4561" max="4561" width="11" bestFit="1" customWidth="1"/>
    <col min="4562" max="4562" width="9.7109375" customWidth="1"/>
    <col min="4563" max="4563" width="10.42578125" bestFit="1" customWidth="1"/>
    <col min="4564" max="4564" width="10.85546875" bestFit="1" customWidth="1"/>
    <col min="4565" max="4565" width="12" bestFit="1" customWidth="1"/>
    <col min="4566" max="4566" width="10.42578125" bestFit="1" customWidth="1"/>
    <col min="4567" max="4567" width="9.28515625" bestFit="1" customWidth="1"/>
    <col min="4568" max="4568" width="8.28515625" bestFit="1" customWidth="1"/>
    <col min="4569" max="4570" width="8.85546875" bestFit="1" customWidth="1"/>
    <col min="4571" max="4571" width="8.7109375" bestFit="1" customWidth="1"/>
    <col min="4572" max="4572" width="10.42578125" bestFit="1" customWidth="1"/>
    <col min="4573" max="4573" width="10" bestFit="1" customWidth="1"/>
    <col min="4574" max="4574" width="9.28515625" bestFit="1" customWidth="1"/>
    <col min="4575" max="4575" width="10" customWidth="1"/>
    <col min="4576" max="4576" width="8.7109375" bestFit="1" customWidth="1"/>
    <col min="4577" max="4577" width="7.7109375" customWidth="1"/>
    <col min="4578" max="4578" width="9.42578125" bestFit="1" customWidth="1"/>
    <col min="4579" max="4579" width="9.28515625" bestFit="1" customWidth="1"/>
    <col min="4580" max="4581" width="10.42578125" bestFit="1" customWidth="1"/>
    <col min="4582" max="4582" width="11.140625" bestFit="1" customWidth="1"/>
    <col min="4583" max="4583" width="11" bestFit="1" customWidth="1"/>
    <col min="4584" max="4584" width="10.42578125" bestFit="1" customWidth="1"/>
    <col min="4585" max="4585" width="11.5703125" bestFit="1" customWidth="1"/>
    <col min="4586" max="4586" width="12" bestFit="1" customWidth="1"/>
    <col min="4587" max="4587" width="11.140625" bestFit="1" customWidth="1"/>
    <col min="4588" max="4588" width="9.85546875" bestFit="1" customWidth="1"/>
    <col min="4589" max="4589" width="11.42578125" customWidth="1"/>
    <col min="4590" max="4590" width="5.85546875" bestFit="1" customWidth="1"/>
    <col min="4591" max="4592" width="7.7109375" customWidth="1"/>
    <col min="4812" max="4812" width="13" customWidth="1"/>
    <col min="4813" max="4813" width="15.28515625" bestFit="1" customWidth="1"/>
    <col min="4814" max="4814" width="9.7109375" bestFit="1" customWidth="1"/>
    <col min="4815" max="4815" width="9.7109375" customWidth="1"/>
    <col min="4816" max="4816" width="10.5703125" bestFit="1" customWidth="1"/>
    <col min="4817" max="4817" width="11" bestFit="1" customWidth="1"/>
    <col min="4818" max="4818" width="9.7109375" customWidth="1"/>
    <col min="4819" max="4819" width="10.42578125" bestFit="1" customWidth="1"/>
    <col min="4820" max="4820" width="10.85546875" bestFit="1" customWidth="1"/>
    <col min="4821" max="4821" width="12" bestFit="1" customWidth="1"/>
    <col min="4822" max="4822" width="10.42578125" bestFit="1" customWidth="1"/>
    <col min="4823" max="4823" width="9.28515625" bestFit="1" customWidth="1"/>
    <col min="4824" max="4824" width="8.28515625" bestFit="1" customWidth="1"/>
    <col min="4825" max="4826" width="8.85546875" bestFit="1" customWidth="1"/>
    <col min="4827" max="4827" width="8.7109375" bestFit="1" customWidth="1"/>
    <col min="4828" max="4828" width="10.42578125" bestFit="1" customWidth="1"/>
    <col min="4829" max="4829" width="10" bestFit="1" customWidth="1"/>
    <col min="4830" max="4830" width="9.28515625" bestFit="1" customWidth="1"/>
    <col min="4831" max="4831" width="10" customWidth="1"/>
    <col min="4832" max="4832" width="8.7109375" bestFit="1" customWidth="1"/>
    <col min="4833" max="4833" width="7.7109375" customWidth="1"/>
    <col min="4834" max="4834" width="9.42578125" bestFit="1" customWidth="1"/>
    <col min="4835" max="4835" width="9.28515625" bestFit="1" customWidth="1"/>
    <col min="4836" max="4837" width="10.42578125" bestFit="1" customWidth="1"/>
    <col min="4838" max="4838" width="11.140625" bestFit="1" customWidth="1"/>
    <col min="4839" max="4839" width="11" bestFit="1" customWidth="1"/>
    <col min="4840" max="4840" width="10.42578125" bestFit="1" customWidth="1"/>
    <col min="4841" max="4841" width="11.5703125" bestFit="1" customWidth="1"/>
    <col min="4842" max="4842" width="12" bestFit="1" customWidth="1"/>
    <col min="4843" max="4843" width="11.140625" bestFit="1" customWidth="1"/>
    <col min="4844" max="4844" width="9.85546875" bestFit="1" customWidth="1"/>
    <col min="4845" max="4845" width="11.42578125" customWidth="1"/>
    <col min="4846" max="4846" width="5.85546875" bestFit="1" customWidth="1"/>
    <col min="4847" max="4848" width="7.7109375" customWidth="1"/>
    <col min="5068" max="5068" width="13" customWidth="1"/>
    <col min="5069" max="5069" width="15.28515625" bestFit="1" customWidth="1"/>
    <col min="5070" max="5070" width="9.7109375" bestFit="1" customWidth="1"/>
    <col min="5071" max="5071" width="9.7109375" customWidth="1"/>
    <col min="5072" max="5072" width="10.5703125" bestFit="1" customWidth="1"/>
    <col min="5073" max="5073" width="11" bestFit="1" customWidth="1"/>
    <col min="5074" max="5074" width="9.7109375" customWidth="1"/>
    <col min="5075" max="5075" width="10.42578125" bestFit="1" customWidth="1"/>
    <col min="5076" max="5076" width="10.85546875" bestFit="1" customWidth="1"/>
    <col min="5077" max="5077" width="12" bestFit="1" customWidth="1"/>
    <col min="5078" max="5078" width="10.42578125" bestFit="1" customWidth="1"/>
    <col min="5079" max="5079" width="9.28515625" bestFit="1" customWidth="1"/>
    <col min="5080" max="5080" width="8.28515625" bestFit="1" customWidth="1"/>
    <col min="5081" max="5082" width="8.85546875" bestFit="1" customWidth="1"/>
    <col min="5083" max="5083" width="8.7109375" bestFit="1" customWidth="1"/>
    <col min="5084" max="5084" width="10.42578125" bestFit="1" customWidth="1"/>
    <col min="5085" max="5085" width="10" bestFit="1" customWidth="1"/>
    <col min="5086" max="5086" width="9.28515625" bestFit="1" customWidth="1"/>
    <col min="5087" max="5087" width="10" customWidth="1"/>
    <col min="5088" max="5088" width="8.7109375" bestFit="1" customWidth="1"/>
    <col min="5089" max="5089" width="7.7109375" customWidth="1"/>
    <col min="5090" max="5090" width="9.42578125" bestFit="1" customWidth="1"/>
    <col min="5091" max="5091" width="9.28515625" bestFit="1" customWidth="1"/>
    <col min="5092" max="5093" width="10.42578125" bestFit="1" customWidth="1"/>
    <col min="5094" max="5094" width="11.140625" bestFit="1" customWidth="1"/>
    <col min="5095" max="5095" width="11" bestFit="1" customWidth="1"/>
    <col min="5096" max="5096" width="10.42578125" bestFit="1" customWidth="1"/>
    <col min="5097" max="5097" width="11.5703125" bestFit="1" customWidth="1"/>
    <col min="5098" max="5098" width="12" bestFit="1" customWidth="1"/>
    <col min="5099" max="5099" width="11.140625" bestFit="1" customWidth="1"/>
    <col min="5100" max="5100" width="9.85546875" bestFit="1" customWidth="1"/>
    <col min="5101" max="5101" width="11.42578125" customWidth="1"/>
    <col min="5102" max="5102" width="5.85546875" bestFit="1" customWidth="1"/>
    <col min="5103" max="5104" width="7.7109375" customWidth="1"/>
    <col min="5324" max="5324" width="13" customWidth="1"/>
    <col min="5325" max="5325" width="15.28515625" bestFit="1" customWidth="1"/>
    <col min="5326" max="5326" width="9.7109375" bestFit="1" customWidth="1"/>
    <col min="5327" max="5327" width="9.7109375" customWidth="1"/>
    <col min="5328" max="5328" width="10.5703125" bestFit="1" customWidth="1"/>
    <col min="5329" max="5329" width="11" bestFit="1" customWidth="1"/>
    <col min="5330" max="5330" width="9.7109375" customWidth="1"/>
    <col min="5331" max="5331" width="10.42578125" bestFit="1" customWidth="1"/>
    <col min="5332" max="5332" width="10.85546875" bestFit="1" customWidth="1"/>
    <col min="5333" max="5333" width="12" bestFit="1" customWidth="1"/>
    <col min="5334" max="5334" width="10.42578125" bestFit="1" customWidth="1"/>
    <col min="5335" max="5335" width="9.28515625" bestFit="1" customWidth="1"/>
    <col min="5336" max="5336" width="8.28515625" bestFit="1" customWidth="1"/>
    <col min="5337" max="5338" width="8.85546875" bestFit="1" customWidth="1"/>
    <col min="5339" max="5339" width="8.7109375" bestFit="1" customWidth="1"/>
    <col min="5340" max="5340" width="10.42578125" bestFit="1" customWidth="1"/>
    <col min="5341" max="5341" width="10" bestFit="1" customWidth="1"/>
    <col min="5342" max="5342" width="9.28515625" bestFit="1" customWidth="1"/>
    <col min="5343" max="5343" width="10" customWidth="1"/>
    <col min="5344" max="5344" width="8.7109375" bestFit="1" customWidth="1"/>
    <col min="5345" max="5345" width="7.7109375" customWidth="1"/>
    <col min="5346" max="5346" width="9.42578125" bestFit="1" customWidth="1"/>
    <col min="5347" max="5347" width="9.28515625" bestFit="1" customWidth="1"/>
    <col min="5348" max="5349" width="10.42578125" bestFit="1" customWidth="1"/>
    <col min="5350" max="5350" width="11.140625" bestFit="1" customWidth="1"/>
    <col min="5351" max="5351" width="11" bestFit="1" customWidth="1"/>
    <col min="5352" max="5352" width="10.42578125" bestFit="1" customWidth="1"/>
    <col min="5353" max="5353" width="11.5703125" bestFit="1" customWidth="1"/>
    <col min="5354" max="5354" width="12" bestFit="1" customWidth="1"/>
    <col min="5355" max="5355" width="11.140625" bestFit="1" customWidth="1"/>
    <col min="5356" max="5356" width="9.85546875" bestFit="1" customWidth="1"/>
    <col min="5357" max="5357" width="11.42578125" customWidth="1"/>
    <col min="5358" max="5358" width="5.85546875" bestFit="1" customWidth="1"/>
    <col min="5359" max="5360" width="7.7109375" customWidth="1"/>
    <col min="5580" max="5580" width="13" customWidth="1"/>
    <col min="5581" max="5581" width="15.28515625" bestFit="1" customWidth="1"/>
    <col min="5582" max="5582" width="9.7109375" bestFit="1" customWidth="1"/>
    <col min="5583" max="5583" width="9.7109375" customWidth="1"/>
    <col min="5584" max="5584" width="10.5703125" bestFit="1" customWidth="1"/>
    <col min="5585" max="5585" width="11" bestFit="1" customWidth="1"/>
    <col min="5586" max="5586" width="9.7109375" customWidth="1"/>
    <col min="5587" max="5587" width="10.42578125" bestFit="1" customWidth="1"/>
    <col min="5588" max="5588" width="10.85546875" bestFit="1" customWidth="1"/>
    <col min="5589" max="5589" width="12" bestFit="1" customWidth="1"/>
    <col min="5590" max="5590" width="10.42578125" bestFit="1" customWidth="1"/>
    <col min="5591" max="5591" width="9.28515625" bestFit="1" customWidth="1"/>
    <col min="5592" max="5592" width="8.28515625" bestFit="1" customWidth="1"/>
    <col min="5593" max="5594" width="8.85546875" bestFit="1" customWidth="1"/>
    <col min="5595" max="5595" width="8.7109375" bestFit="1" customWidth="1"/>
    <col min="5596" max="5596" width="10.42578125" bestFit="1" customWidth="1"/>
    <col min="5597" max="5597" width="10" bestFit="1" customWidth="1"/>
    <col min="5598" max="5598" width="9.28515625" bestFit="1" customWidth="1"/>
    <col min="5599" max="5599" width="10" customWidth="1"/>
    <col min="5600" max="5600" width="8.7109375" bestFit="1" customWidth="1"/>
    <col min="5601" max="5601" width="7.7109375" customWidth="1"/>
    <col min="5602" max="5602" width="9.42578125" bestFit="1" customWidth="1"/>
    <col min="5603" max="5603" width="9.28515625" bestFit="1" customWidth="1"/>
    <col min="5604" max="5605" width="10.42578125" bestFit="1" customWidth="1"/>
    <col min="5606" max="5606" width="11.140625" bestFit="1" customWidth="1"/>
    <col min="5607" max="5607" width="11" bestFit="1" customWidth="1"/>
    <col min="5608" max="5608" width="10.42578125" bestFit="1" customWidth="1"/>
    <col min="5609" max="5609" width="11.5703125" bestFit="1" customWidth="1"/>
    <col min="5610" max="5610" width="12" bestFit="1" customWidth="1"/>
    <col min="5611" max="5611" width="11.140625" bestFit="1" customWidth="1"/>
    <col min="5612" max="5612" width="9.85546875" bestFit="1" customWidth="1"/>
    <col min="5613" max="5613" width="11.42578125" customWidth="1"/>
    <col min="5614" max="5614" width="5.85546875" bestFit="1" customWidth="1"/>
    <col min="5615" max="5616" width="7.7109375" customWidth="1"/>
    <col min="5836" max="5836" width="13" customWidth="1"/>
    <col min="5837" max="5837" width="15.28515625" bestFit="1" customWidth="1"/>
    <col min="5838" max="5838" width="9.7109375" bestFit="1" customWidth="1"/>
    <col min="5839" max="5839" width="9.7109375" customWidth="1"/>
    <col min="5840" max="5840" width="10.5703125" bestFit="1" customWidth="1"/>
    <col min="5841" max="5841" width="11" bestFit="1" customWidth="1"/>
    <col min="5842" max="5842" width="9.7109375" customWidth="1"/>
    <col min="5843" max="5843" width="10.42578125" bestFit="1" customWidth="1"/>
    <col min="5844" max="5844" width="10.85546875" bestFit="1" customWidth="1"/>
    <col min="5845" max="5845" width="12" bestFit="1" customWidth="1"/>
    <col min="5846" max="5846" width="10.42578125" bestFit="1" customWidth="1"/>
    <col min="5847" max="5847" width="9.28515625" bestFit="1" customWidth="1"/>
    <col min="5848" max="5848" width="8.28515625" bestFit="1" customWidth="1"/>
    <col min="5849" max="5850" width="8.85546875" bestFit="1" customWidth="1"/>
    <col min="5851" max="5851" width="8.7109375" bestFit="1" customWidth="1"/>
    <col min="5852" max="5852" width="10.42578125" bestFit="1" customWidth="1"/>
    <col min="5853" max="5853" width="10" bestFit="1" customWidth="1"/>
    <col min="5854" max="5854" width="9.28515625" bestFit="1" customWidth="1"/>
    <col min="5855" max="5855" width="10" customWidth="1"/>
    <col min="5856" max="5856" width="8.7109375" bestFit="1" customWidth="1"/>
    <col min="5857" max="5857" width="7.7109375" customWidth="1"/>
    <col min="5858" max="5858" width="9.42578125" bestFit="1" customWidth="1"/>
    <col min="5859" max="5859" width="9.28515625" bestFit="1" customWidth="1"/>
    <col min="5860" max="5861" width="10.42578125" bestFit="1" customWidth="1"/>
    <col min="5862" max="5862" width="11.140625" bestFit="1" customWidth="1"/>
    <col min="5863" max="5863" width="11" bestFit="1" customWidth="1"/>
    <col min="5864" max="5864" width="10.42578125" bestFit="1" customWidth="1"/>
    <col min="5865" max="5865" width="11.5703125" bestFit="1" customWidth="1"/>
    <col min="5866" max="5866" width="12" bestFit="1" customWidth="1"/>
    <col min="5867" max="5867" width="11.140625" bestFit="1" customWidth="1"/>
    <col min="5868" max="5868" width="9.85546875" bestFit="1" customWidth="1"/>
    <col min="5869" max="5869" width="11.42578125" customWidth="1"/>
    <col min="5870" max="5870" width="5.85546875" bestFit="1" customWidth="1"/>
    <col min="5871" max="5872" width="7.7109375" customWidth="1"/>
    <col min="6092" max="6092" width="13" customWidth="1"/>
    <col min="6093" max="6093" width="15.28515625" bestFit="1" customWidth="1"/>
    <col min="6094" max="6094" width="9.7109375" bestFit="1" customWidth="1"/>
    <col min="6095" max="6095" width="9.7109375" customWidth="1"/>
    <col min="6096" max="6096" width="10.5703125" bestFit="1" customWidth="1"/>
    <col min="6097" max="6097" width="11" bestFit="1" customWidth="1"/>
    <col min="6098" max="6098" width="9.7109375" customWidth="1"/>
    <col min="6099" max="6099" width="10.42578125" bestFit="1" customWidth="1"/>
    <col min="6100" max="6100" width="10.85546875" bestFit="1" customWidth="1"/>
    <col min="6101" max="6101" width="12" bestFit="1" customWidth="1"/>
    <col min="6102" max="6102" width="10.42578125" bestFit="1" customWidth="1"/>
    <col min="6103" max="6103" width="9.28515625" bestFit="1" customWidth="1"/>
    <col min="6104" max="6104" width="8.28515625" bestFit="1" customWidth="1"/>
    <col min="6105" max="6106" width="8.85546875" bestFit="1" customWidth="1"/>
    <col min="6107" max="6107" width="8.7109375" bestFit="1" customWidth="1"/>
    <col min="6108" max="6108" width="10.42578125" bestFit="1" customWidth="1"/>
    <col min="6109" max="6109" width="10" bestFit="1" customWidth="1"/>
    <col min="6110" max="6110" width="9.28515625" bestFit="1" customWidth="1"/>
    <col min="6111" max="6111" width="10" customWidth="1"/>
    <col min="6112" max="6112" width="8.7109375" bestFit="1" customWidth="1"/>
    <col min="6113" max="6113" width="7.7109375" customWidth="1"/>
    <col min="6114" max="6114" width="9.42578125" bestFit="1" customWidth="1"/>
    <col min="6115" max="6115" width="9.28515625" bestFit="1" customWidth="1"/>
    <col min="6116" max="6117" width="10.42578125" bestFit="1" customWidth="1"/>
    <col min="6118" max="6118" width="11.140625" bestFit="1" customWidth="1"/>
    <col min="6119" max="6119" width="11" bestFit="1" customWidth="1"/>
    <col min="6120" max="6120" width="10.42578125" bestFit="1" customWidth="1"/>
    <col min="6121" max="6121" width="11.5703125" bestFit="1" customWidth="1"/>
    <col min="6122" max="6122" width="12" bestFit="1" customWidth="1"/>
    <col min="6123" max="6123" width="11.140625" bestFit="1" customWidth="1"/>
    <col min="6124" max="6124" width="9.85546875" bestFit="1" customWidth="1"/>
    <col min="6125" max="6125" width="11.42578125" customWidth="1"/>
    <col min="6126" max="6126" width="5.85546875" bestFit="1" customWidth="1"/>
    <col min="6127" max="6128" width="7.7109375" customWidth="1"/>
    <col min="6348" max="6348" width="13" customWidth="1"/>
    <col min="6349" max="6349" width="15.28515625" bestFit="1" customWidth="1"/>
    <col min="6350" max="6350" width="9.7109375" bestFit="1" customWidth="1"/>
    <col min="6351" max="6351" width="9.7109375" customWidth="1"/>
    <col min="6352" max="6352" width="10.5703125" bestFit="1" customWidth="1"/>
    <col min="6353" max="6353" width="11" bestFit="1" customWidth="1"/>
    <col min="6354" max="6354" width="9.7109375" customWidth="1"/>
    <col min="6355" max="6355" width="10.42578125" bestFit="1" customWidth="1"/>
    <col min="6356" max="6356" width="10.85546875" bestFit="1" customWidth="1"/>
    <col min="6357" max="6357" width="12" bestFit="1" customWidth="1"/>
    <col min="6358" max="6358" width="10.42578125" bestFit="1" customWidth="1"/>
    <col min="6359" max="6359" width="9.28515625" bestFit="1" customWidth="1"/>
    <col min="6360" max="6360" width="8.28515625" bestFit="1" customWidth="1"/>
    <col min="6361" max="6362" width="8.85546875" bestFit="1" customWidth="1"/>
    <col min="6363" max="6363" width="8.7109375" bestFit="1" customWidth="1"/>
    <col min="6364" max="6364" width="10.42578125" bestFit="1" customWidth="1"/>
    <col min="6365" max="6365" width="10" bestFit="1" customWidth="1"/>
    <col min="6366" max="6366" width="9.28515625" bestFit="1" customWidth="1"/>
    <col min="6367" max="6367" width="10" customWidth="1"/>
    <col min="6368" max="6368" width="8.7109375" bestFit="1" customWidth="1"/>
    <col min="6369" max="6369" width="7.7109375" customWidth="1"/>
    <col min="6370" max="6370" width="9.42578125" bestFit="1" customWidth="1"/>
    <col min="6371" max="6371" width="9.28515625" bestFit="1" customWidth="1"/>
    <col min="6372" max="6373" width="10.42578125" bestFit="1" customWidth="1"/>
    <col min="6374" max="6374" width="11.140625" bestFit="1" customWidth="1"/>
    <col min="6375" max="6375" width="11" bestFit="1" customWidth="1"/>
    <col min="6376" max="6376" width="10.42578125" bestFit="1" customWidth="1"/>
    <col min="6377" max="6377" width="11.5703125" bestFit="1" customWidth="1"/>
    <col min="6378" max="6378" width="12" bestFit="1" customWidth="1"/>
    <col min="6379" max="6379" width="11.140625" bestFit="1" customWidth="1"/>
    <col min="6380" max="6380" width="9.85546875" bestFit="1" customWidth="1"/>
    <col min="6381" max="6381" width="11.42578125" customWidth="1"/>
    <col min="6382" max="6382" width="5.85546875" bestFit="1" customWidth="1"/>
    <col min="6383" max="6384" width="7.7109375" customWidth="1"/>
    <col min="6604" max="6604" width="13" customWidth="1"/>
    <col min="6605" max="6605" width="15.28515625" bestFit="1" customWidth="1"/>
    <col min="6606" max="6606" width="9.7109375" bestFit="1" customWidth="1"/>
    <col min="6607" max="6607" width="9.7109375" customWidth="1"/>
    <col min="6608" max="6608" width="10.5703125" bestFit="1" customWidth="1"/>
    <col min="6609" max="6609" width="11" bestFit="1" customWidth="1"/>
    <col min="6610" max="6610" width="9.7109375" customWidth="1"/>
    <col min="6611" max="6611" width="10.42578125" bestFit="1" customWidth="1"/>
    <col min="6612" max="6612" width="10.85546875" bestFit="1" customWidth="1"/>
    <col min="6613" max="6613" width="12" bestFit="1" customWidth="1"/>
    <col min="6614" max="6614" width="10.42578125" bestFit="1" customWidth="1"/>
    <col min="6615" max="6615" width="9.28515625" bestFit="1" customWidth="1"/>
    <col min="6616" max="6616" width="8.28515625" bestFit="1" customWidth="1"/>
    <col min="6617" max="6618" width="8.85546875" bestFit="1" customWidth="1"/>
    <col min="6619" max="6619" width="8.7109375" bestFit="1" customWidth="1"/>
    <col min="6620" max="6620" width="10.42578125" bestFit="1" customWidth="1"/>
    <col min="6621" max="6621" width="10" bestFit="1" customWidth="1"/>
    <col min="6622" max="6622" width="9.28515625" bestFit="1" customWidth="1"/>
    <col min="6623" max="6623" width="10" customWidth="1"/>
    <col min="6624" max="6624" width="8.7109375" bestFit="1" customWidth="1"/>
    <col min="6625" max="6625" width="7.7109375" customWidth="1"/>
    <col min="6626" max="6626" width="9.42578125" bestFit="1" customWidth="1"/>
    <col min="6627" max="6627" width="9.28515625" bestFit="1" customWidth="1"/>
    <col min="6628" max="6629" width="10.42578125" bestFit="1" customWidth="1"/>
    <col min="6630" max="6630" width="11.140625" bestFit="1" customWidth="1"/>
    <col min="6631" max="6631" width="11" bestFit="1" customWidth="1"/>
    <col min="6632" max="6632" width="10.42578125" bestFit="1" customWidth="1"/>
    <col min="6633" max="6633" width="11.5703125" bestFit="1" customWidth="1"/>
    <col min="6634" max="6634" width="12" bestFit="1" customWidth="1"/>
    <col min="6635" max="6635" width="11.140625" bestFit="1" customWidth="1"/>
    <col min="6636" max="6636" width="9.85546875" bestFit="1" customWidth="1"/>
    <col min="6637" max="6637" width="11.42578125" customWidth="1"/>
    <col min="6638" max="6638" width="5.85546875" bestFit="1" customWidth="1"/>
    <col min="6639" max="6640" width="7.7109375" customWidth="1"/>
    <col min="6860" max="6860" width="13" customWidth="1"/>
    <col min="6861" max="6861" width="15.28515625" bestFit="1" customWidth="1"/>
    <col min="6862" max="6862" width="9.7109375" bestFit="1" customWidth="1"/>
    <col min="6863" max="6863" width="9.7109375" customWidth="1"/>
    <col min="6864" max="6864" width="10.5703125" bestFit="1" customWidth="1"/>
    <col min="6865" max="6865" width="11" bestFit="1" customWidth="1"/>
    <col min="6866" max="6866" width="9.7109375" customWidth="1"/>
    <col min="6867" max="6867" width="10.42578125" bestFit="1" customWidth="1"/>
    <col min="6868" max="6868" width="10.85546875" bestFit="1" customWidth="1"/>
    <col min="6869" max="6869" width="12" bestFit="1" customWidth="1"/>
    <col min="6870" max="6870" width="10.42578125" bestFit="1" customWidth="1"/>
    <col min="6871" max="6871" width="9.28515625" bestFit="1" customWidth="1"/>
    <col min="6872" max="6872" width="8.28515625" bestFit="1" customWidth="1"/>
    <col min="6873" max="6874" width="8.85546875" bestFit="1" customWidth="1"/>
    <col min="6875" max="6875" width="8.7109375" bestFit="1" customWidth="1"/>
    <col min="6876" max="6876" width="10.42578125" bestFit="1" customWidth="1"/>
    <col min="6877" max="6877" width="10" bestFit="1" customWidth="1"/>
    <col min="6878" max="6878" width="9.28515625" bestFit="1" customWidth="1"/>
    <col min="6879" max="6879" width="10" customWidth="1"/>
    <col min="6880" max="6880" width="8.7109375" bestFit="1" customWidth="1"/>
    <col min="6881" max="6881" width="7.7109375" customWidth="1"/>
    <col min="6882" max="6882" width="9.42578125" bestFit="1" customWidth="1"/>
    <col min="6883" max="6883" width="9.28515625" bestFit="1" customWidth="1"/>
    <col min="6884" max="6885" width="10.42578125" bestFit="1" customWidth="1"/>
    <col min="6886" max="6886" width="11.140625" bestFit="1" customWidth="1"/>
    <col min="6887" max="6887" width="11" bestFit="1" customWidth="1"/>
    <col min="6888" max="6888" width="10.42578125" bestFit="1" customWidth="1"/>
    <col min="6889" max="6889" width="11.5703125" bestFit="1" customWidth="1"/>
    <col min="6890" max="6890" width="12" bestFit="1" customWidth="1"/>
    <col min="6891" max="6891" width="11.140625" bestFit="1" customWidth="1"/>
    <col min="6892" max="6892" width="9.85546875" bestFit="1" customWidth="1"/>
    <col min="6893" max="6893" width="11.42578125" customWidth="1"/>
    <col min="6894" max="6894" width="5.85546875" bestFit="1" customWidth="1"/>
    <col min="6895" max="6896" width="7.7109375" customWidth="1"/>
    <col min="7116" max="7116" width="13" customWidth="1"/>
    <col min="7117" max="7117" width="15.28515625" bestFit="1" customWidth="1"/>
    <col min="7118" max="7118" width="9.7109375" bestFit="1" customWidth="1"/>
    <col min="7119" max="7119" width="9.7109375" customWidth="1"/>
    <col min="7120" max="7120" width="10.5703125" bestFit="1" customWidth="1"/>
    <col min="7121" max="7121" width="11" bestFit="1" customWidth="1"/>
    <col min="7122" max="7122" width="9.7109375" customWidth="1"/>
    <col min="7123" max="7123" width="10.42578125" bestFit="1" customWidth="1"/>
    <col min="7124" max="7124" width="10.85546875" bestFit="1" customWidth="1"/>
    <col min="7125" max="7125" width="12" bestFit="1" customWidth="1"/>
    <col min="7126" max="7126" width="10.42578125" bestFit="1" customWidth="1"/>
    <col min="7127" max="7127" width="9.28515625" bestFit="1" customWidth="1"/>
    <col min="7128" max="7128" width="8.28515625" bestFit="1" customWidth="1"/>
    <col min="7129" max="7130" width="8.85546875" bestFit="1" customWidth="1"/>
    <col min="7131" max="7131" width="8.7109375" bestFit="1" customWidth="1"/>
    <col min="7132" max="7132" width="10.42578125" bestFit="1" customWidth="1"/>
    <col min="7133" max="7133" width="10" bestFit="1" customWidth="1"/>
    <col min="7134" max="7134" width="9.28515625" bestFit="1" customWidth="1"/>
    <col min="7135" max="7135" width="10" customWidth="1"/>
    <col min="7136" max="7136" width="8.7109375" bestFit="1" customWidth="1"/>
    <col min="7137" max="7137" width="7.7109375" customWidth="1"/>
    <col min="7138" max="7138" width="9.42578125" bestFit="1" customWidth="1"/>
    <col min="7139" max="7139" width="9.28515625" bestFit="1" customWidth="1"/>
    <col min="7140" max="7141" width="10.42578125" bestFit="1" customWidth="1"/>
    <col min="7142" max="7142" width="11.140625" bestFit="1" customWidth="1"/>
    <col min="7143" max="7143" width="11" bestFit="1" customWidth="1"/>
    <col min="7144" max="7144" width="10.42578125" bestFit="1" customWidth="1"/>
    <col min="7145" max="7145" width="11.5703125" bestFit="1" customWidth="1"/>
    <col min="7146" max="7146" width="12" bestFit="1" customWidth="1"/>
    <col min="7147" max="7147" width="11.140625" bestFit="1" customWidth="1"/>
    <col min="7148" max="7148" width="9.85546875" bestFit="1" customWidth="1"/>
    <col min="7149" max="7149" width="11.42578125" customWidth="1"/>
    <col min="7150" max="7150" width="5.85546875" bestFit="1" customWidth="1"/>
    <col min="7151" max="7152" width="7.7109375" customWidth="1"/>
    <col min="7372" max="7372" width="13" customWidth="1"/>
    <col min="7373" max="7373" width="15.28515625" bestFit="1" customWidth="1"/>
    <col min="7374" max="7374" width="9.7109375" bestFit="1" customWidth="1"/>
    <col min="7375" max="7375" width="9.7109375" customWidth="1"/>
    <col min="7376" max="7376" width="10.5703125" bestFit="1" customWidth="1"/>
    <col min="7377" max="7377" width="11" bestFit="1" customWidth="1"/>
    <col min="7378" max="7378" width="9.7109375" customWidth="1"/>
    <col min="7379" max="7379" width="10.42578125" bestFit="1" customWidth="1"/>
    <col min="7380" max="7380" width="10.85546875" bestFit="1" customWidth="1"/>
    <col min="7381" max="7381" width="12" bestFit="1" customWidth="1"/>
    <col min="7382" max="7382" width="10.42578125" bestFit="1" customWidth="1"/>
    <col min="7383" max="7383" width="9.28515625" bestFit="1" customWidth="1"/>
    <col min="7384" max="7384" width="8.28515625" bestFit="1" customWidth="1"/>
    <col min="7385" max="7386" width="8.85546875" bestFit="1" customWidth="1"/>
    <col min="7387" max="7387" width="8.7109375" bestFit="1" customWidth="1"/>
    <col min="7388" max="7388" width="10.42578125" bestFit="1" customWidth="1"/>
    <col min="7389" max="7389" width="10" bestFit="1" customWidth="1"/>
    <col min="7390" max="7390" width="9.28515625" bestFit="1" customWidth="1"/>
    <col min="7391" max="7391" width="10" customWidth="1"/>
    <col min="7392" max="7392" width="8.7109375" bestFit="1" customWidth="1"/>
    <col min="7393" max="7393" width="7.7109375" customWidth="1"/>
    <col min="7394" max="7394" width="9.42578125" bestFit="1" customWidth="1"/>
    <col min="7395" max="7395" width="9.28515625" bestFit="1" customWidth="1"/>
    <col min="7396" max="7397" width="10.42578125" bestFit="1" customWidth="1"/>
    <col min="7398" max="7398" width="11.140625" bestFit="1" customWidth="1"/>
    <col min="7399" max="7399" width="11" bestFit="1" customWidth="1"/>
    <col min="7400" max="7400" width="10.42578125" bestFit="1" customWidth="1"/>
    <col min="7401" max="7401" width="11.5703125" bestFit="1" customWidth="1"/>
    <col min="7402" max="7402" width="12" bestFit="1" customWidth="1"/>
    <col min="7403" max="7403" width="11.140625" bestFit="1" customWidth="1"/>
    <col min="7404" max="7404" width="9.85546875" bestFit="1" customWidth="1"/>
    <col min="7405" max="7405" width="11.42578125" customWidth="1"/>
    <col min="7406" max="7406" width="5.85546875" bestFit="1" customWidth="1"/>
    <col min="7407" max="7408" width="7.7109375" customWidth="1"/>
    <col min="7628" max="7628" width="13" customWidth="1"/>
    <col min="7629" max="7629" width="15.28515625" bestFit="1" customWidth="1"/>
    <col min="7630" max="7630" width="9.7109375" bestFit="1" customWidth="1"/>
    <col min="7631" max="7631" width="9.7109375" customWidth="1"/>
    <col min="7632" max="7632" width="10.5703125" bestFit="1" customWidth="1"/>
    <col min="7633" max="7633" width="11" bestFit="1" customWidth="1"/>
    <col min="7634" max="7634" width="9.7109375" customWidth="1"/>
    <col min="7635" max="7635" width="10.42578125" bestFit="1" customWidth="1"/>
    <col min="7636" max="7636" width="10.85546875" bestFit="1" customWidth="1"/>
    <col min="7637" max="7637" width="12" bestFit="1" customWidth="1"/>
    <col min="7638" max="7638" width="10.42578125" bestFit="1" customWidth="1"/>
    <col min="7639" max="7639" width="9.28515625" bestFit="1" customWidth="1"/>
    <col min="7640" max="7640" width="8.28515625" bestFit="1" customWidth="1"/>
    <col min="7641" max="7642" width="8.85546875" bestFit="1" customWidth="1"/>
    <col min="7643" max="7643" width="8.7109375" bestFit="1" customWidth="1"/>
    <col min="7644" max="7644" width="10.42578125" bestFit="1" customWidth="1"/>
    <col min="7645" max="7645" width="10" bestFit="1" customWidth="1"/>
    <col min="7646" max="7646" width="9.28515625" bestFit="1" customWidth="1"/>
    <col min="7647" max="7647" width="10" customWidth="1"/>
    <col min="7648" max="7648" width="8.7109375" bestFit="1" customWidth="1"/>
    <col min="7649" max="7649" width="7.7109375" customWidth="1"/>
    <col min="7650" max="7650" width="9.42578125" bestFit="1" customWidth="1"/>
    <col min="7651" max="7651" width="9.28515625" bestFit="1" customWidth="1"/>
    <col min="7652" max="7653" width="10.42578125" bestFit="1" customWidth="1"/>
    <col min="7654" max="7654" width="11.140625" bestFit="1" customWidth="1"/>
    <col min="7655" max="7655" width="11" bestFit="1" customWidth="1"/>
    <col min="7656" max="7656" width="10.42578125" bestFit="1" customWidth="1"/>
    <col min="7657" max="7657" width="11.5703125" bestFit="1" customWidth="1"/>
    <col min="7658" max="7658" width="12" bestFit="1" customWidth="1"/>
    <col min="7659" max="7659" width="11.140625" bestFit="1" customWidth="1"/>
    <col min="7660" max="7660" width="9.85546875" bestFit="1" customWidth="1"/>
    <col min="7661" max="7661" width="11.42578125" customWidth="1"/>
    <col min="7662" max="7662" width="5.85546875" bestFit="1" customWidth="1"/>
    <col min="7663" max="7664" width="7.7109375" customWidth="1"/>
    <col min="7884" max="7884" width="13" customWidth="1"/>
    <col min="7885" max="7885" width="15.28515625" bestFit="1" customWidth="1"/>
    <col min="7886" max="7886" width="9.7109375" bestFit="1" customWidth="1"/>
    <col min="7887" max="7887" width="9.7109375" customWidth="1"/>
    <col min="7888" max="7888" width="10.5703125" bestFit="1" customWidth="1"/>
    <col min="7889" max="7889" width="11" bestFit="1" customWidth="1"/>
    <col min="7890" max="7890" width="9.7109375" customWidth="1"/>
    <col min="7891" max="7891" width="10.42578125" bestFit="1" customWidth="1"/>
    <col min="7892" max="7892" width="10.85546875" bestFit="1" customWidth="1"/>
    <col min="7893" max="7893" width="12" bestFit="1" customWidth="1"/>
    <col min="7894" max="7894" width="10.42578125" bestFit="1" customWidth="1"/>
    <col min="7895" max="7895" width="9.28515625" bestFit="1" customWidth="1"/>
    <col min="7896" max="7896" width="8.28515625" bestFit="1" customWidth="1"/>
    <col min="7897" max="7898" width="8.85546875" bestFit="1" customWidth="1"/>
    <col min="7899" max="7899" width="8.7109375" bestFit="1" customWidth="1"/>
    <col min="7900" max="7900" width="10.42578125" bestFit="1" customWidth="1"/>
    <col min="7901" max="7901" width="10" bestFit="1" customWidth="1"/>
    <col min="7902" max="7902" width="9.28515625" bestFit="1" customWidth="1"/>
    <col min="7903" max="7903" width="10" customWidth="1"/>
    <col min="7904" max="7904" width="8.7109375" bestFit="1" customWidth="1"/>
    <col min="7905" max="7905" width="7.7109375" customWidth="1"/>
    <col min="7906" max="7906" width="9.42578125" bestFit="1" customWidth="1"/>
    <col min="7907" max="7907" width="9.28515625" bestFit="1" customWidth="1"/>
    <col min="7908" max="7909" width="10.42578125" bestFit="1" customWidth="1"/>
    <col min="7910" max="7910" width="11.140625" bestFit="1" customWidth="1"/>
    <col min="7911" max="7911" width="11" bestFit="1" customWidth="1"/>
    <col min="7912" max="7912" width="10.42578125" bestFit="1" customWidth="1"/>
    <col min="7913" max="7913" width="11.5703125" bestFit="1" customWidth="1"/>
    <col min="7914" max="7914" width="12" bestFit="1" customWidth="1"/>
    <col min="7915" max="7915" width="11.140625" bestFit="1" customWidth="1"/>
    <col min="7916" max="7916" width="9.85546875" bestFit="1" customWidth="1"/>
    <col min="7917" max="7917" width="11.42578125" customWidth="1"/>
    <col min="7918" max="7918" width="5.85546875" bestFit="1" customWidth="1"/>
    <col min="7919" max="7920" width="7.7109375" customWidth="1"/>
    <col min="8140" max="8140" width="13" customWidth="1"/>
    <col min="8141" max="8141" width="15.28515625" bestFit="1" customWidth="1"/>
    <col min="8142" max="8142" width="9.7109375" bestFit="1" customWidth="1"/>
    <col min="8143" max="8143" width="9.7109375" customWidth="1"/>
    <col min="8144" max="8144" width="10.5703125" bestFit="1" customWidth="1"/>
    <col min="8145" max="8145" width="11" bestFit="1" customWidth="1"/>
    <col min="8146" max="8146" width="9.7109375" customWidth="1"/>
    <col min="8147" max="8147" width="10.42578125" bestFit="1" customWidth="1"/>
    <col min="8148" max="8148" width="10.85546875" bestFit="1" customWidth="1"/>
    <col min="8149" max="8149" width="12" bestFit="1" customWidth="1"/>
    <col min="8150" max="8150" width="10.42578125" bestFit="1" customWidth="1"/>
    <col min="8151" max="8151" width="9.28515625" bestFit="1" customWidth="1"/>
    <col min="8152" max="8152" width="8.28515625" bestFit="1" customWidth="1"/>
    <col min="8153" max="8154" width="8.85546875" bestFit="1" customWidth="1"/>
    <col min="8155" max="8155" width="8.7109375" bestFit="1" customWidth="1"/>
    <col min="8156" max="8156" width="10.42578125" bestFit="1" customWidth="1"/>
    <col min="8157" max="8157" width="10" bestFit="1" customWidth="1"/>
    <col min="8158" max="8158" width="9.28515625" bestFit="1" customWidth="1"/>
    <col min="8159" max="8159" width="10" customWidth="1"/>
    <col min="8160" max="8160" width="8.7109375" bestFit="1" customWidth="1"/>
    <col min="8161" max="8161" width="7.7109375" customWidth="1"/>
    <col min="8162" max="8162" width="9.42578125" bestFit="1" customWidth="1"/>
    <col min="8163" max="8163" width="9.28515625" bestFit="1" customWidth="1"/>
    <col min="8164" max="8165" width="10.42578125" bestFit="1" customWidth="1"/>
    <col min="8166" max="8166" width="11.140625" bestFit="1" customWidth="1"/>
    <col min="8167" max="8167" width="11" bestFit="1" customWidth="1"/>
    <col min="8168" max="8168" width="10.42578125" bestFit="1" customWidth="1"/>
    <col min="8169" max="8169" width="11.5703125" bestFit="1" customWidth="1"/>
    <col min="8170" max="8170" width="12" bestFit="1" customWidth="1"/>
    <col min="8171" max="8171" width="11.140625" bestFit="1" customWidth="1"/>
    <col min="8172" max="8172" width="9.85546875" bestFit="1" customWidth="1"/>
    <col min="8173" max="8173" width="11.42578125" customWidth="1"/>
    <col min="8174" max="8174" width="5.85546875" bestFit="1" customWidth="1"/>
    <col min="8175" max="8176" width="7.7109375" customWidth="1"/>
    <col min="8396" max="8396" width="13" customWidth="1"/>
    <col min="8397" max="8397" width="15.28515625" bestFit="1" customWidth="1"/>
    <col min="8398" max="8398" width="9.7109375" bestFit="1" customWidth="1"/>
    <col min="8399" max="8399" width="9.7109375" customWidth="1"/>
    <col min="8400" max="8400" width="10.5703125" bestFit="1" customWidth="1"/>
    <col min="8401" max="8401" width="11" bestFit="1" customWidth="1"/>
    <col min="8402" max="8402" width="9.7109375" customWidth="1"/>
    <col min="8403" max="8403" width="10.42578125" bestFit="1" customWidth="1"/>
    <col min="8404" max="8404" width="10.85546875" bestFit="1" customWidth="1"/>
    <col min="8405" max="8405" width="12" bestFit="1" customWidth="1"/>
    <col min="8406" max="8406" width="10.42578125" bestFit="1" customWidth="1"/>
    <col min="8407" max="8407" width="9.28515625" bestFit="1" customWidth="1"/>
    <col min="8408" max="8408" width="8.28515625" bestFit="1" customWidth="1"/>
    <col min="8409" max="8410" width="8.85546875" bestFit="1" customWidth="1"/>
    <col min="8411" max="8411" width="8.7109375" bestFit="1" customWidth="1"/>
    <col min="8412" max="8412" width="10.42578125" bestFit="1" customWidth="1"/>
    <col min="8413" max="8413" width="10" bestFit="1" customWidth="1"/>
    <col min="8414" max="8414" width="9.28515625" bestFit="1" customWidth="1"/>
    <col min="8415" max="8415" width="10" customWidth="1"/>
    <col min="8416" max="8416" width="8.7109375" bestFit="1" customWidth="1"/>
    <col min="8417" max="8417" width="7.7109375" customWidth="1"/>
    <col min="8418" max="8418" width="9.42578125" bestFit="1" customWidth="1"/>
    <col min="8419" max="8419" width="9.28515625" bestFit="1" customWidth="1"/>
    <col min="8420" max="8421" width="10.42578125" bestFit="1" customWidth="1"/>
    <col min="8422" max="8422" width="11.140625" bestFit="1" customWidth="1"/>
    <col min="8423" max="8423" width="11" bestFit="1" customWidth="1"/>
    <col min="8424" max="8424" width="10.42578125" bestFit="1" customWidth="1"/>
    <col min="8425" max="8425" width="11.5703125" bestFit="1" customWidth="1"/>
    <col min="8426" max="8426" width="12" bestFit="1" customWidth="1"/>
    <col min="8427" max="8427" width="11.140625" bestFit="1" customWidth="1"/>
    <col min="8428" max="8428" width="9.85546875" bestFit="1" customWidth="1"/>
    <col min="8429" max="8429" width="11.42578125" customWidth="1"/>
    <col min="8430" max="8430" width="5.85546875" bestFit="1" customWidth="1"/>
    <col min="8431" max="8432" width="7.7109375" customWidth="1"/>
    <col min="8652" max="8652" width="13" customWidth="1"/>
    <col min="8653" max="8653" width="15.28515625" bestFit="1" customWidth="1"/>
    <col min="8654" max="8654" width="9.7109375" bestFit="1" customWidth="1"/>
    <col min="8655" max="8655" width="9.7109375" customWidth="1"/>
    <col min="8656" max="8656" width="10.5703125" bestFit="1" customWidth="1"/>
    <col min="8657" max="8657" width="11" bestFit="1" customWidth="1"/>
    <col min="8658" max="8658" width="9.7109375" customWidth="1"/>
    <col min="8659" max="8659" width="10.42578125" bestFit="1" customWidth="1"/>
    <col min="8660" max="8660" width="10.85546875" bestFit="1" customWidth="1"/>
    <col min="8661" max="8661" width="12" bestFit="1" customWidth="1"/>
    <col min="8662" max="8662" width="10.42578125" bestFit="1" customWidth="1"/>
    <col min="8663" max="8663" width="9.28515625" bestFit="1" customWidth="1"/>
    <col min="8664" max="8664" width="8.28515625" bestFit="1" customWidth="1"/>
    <col min="8665" max="8666" width="8.85546875" bestFit="1" customWidth="1"/>
    <col min="8667" max="8667" width="8.7109375" bestFit="1" customWidth="1"/>
    <col min="8668" max="8668" width="10.42578125" bestFit="1" customWidth="1"/>
    <col min="8669" max="8669" width="10" bestFit="1" customWidth="1"/>
    <col min="8670" max="8670" width="9.28515625" bestFit="1" customWidth="1"/>
    <col min="8671" max="8671" width="10" customWidth="1"/>
    <col min="8672" max="8672" width="8.7109375" bestFit="1" customWidth="1"/>
    <col min="8673" max="8673" width="7.7109375" customWidth="1"/>
    <col min="8674" max="8674" width="9.42578125" bestFit="1" customWidth="1"/>
    <col min="8675" max="8675" width="9.28515625" bestFit="1" customWidth="1"/>
    <col min="8676" max="8677" width="10.42578125" bestFit="1" customWidth="1"/>
    <col min="8678" max="8678" width="11.140625" bestFit="1" customWidth="1"/>
    <col min="8679" max="8679" width="11" bestFit="1" customWidth="1"/>
    <col min="8680" max="8680" width="10.42578125" bestFit="1" customWidth="1"/>
    <col min="8681" max="8681" width="11.5703125" bestFit="1" customWidth="1"/>
    <col min="8682" max="8682" width="12" bestFit="1" customWidth="1"/>
    <col min="8683" max="8683" width="11.140625" bestFit="1" customWidth="1"/>
    <col min="8684" max="8684" width="9.85546875" bestFit="1" customWidth="1"/>
    <col min="8685" max="8685" width="11.42578125" customWidth="1"/>
    <col min="8686" max="8686" width="5.85546875" bestFit="1" customWidth="1"/>
    <col min="8687" max="8688" width="7.7109375" customWidth="1"/>
    <col min="8908" max="8908" width="13" customWidth="1"/>
    <col min="8909" max="8909" width="15.28515625" bestFit="1" customWidth="1"/>
    <col min="8910" max="8910" width="9.7109375" bestFit="1" customWidth="1"/>
    <col min="8911" max="8911" width="9.7109375" customWidth="1"/>
    <col min="8912" max="8912" width="10.5703125" bestFit="1" customWidth="1"/>
    <col min="8913" max="8913" width="11" bestFit="1" customWidth="1"/>
    <col min="8914" max="8914" width="9.7109375" customWidth="1"/>
    <col min="8915" max="8915" width="10.42578125" bestFit="1" customWidth="1"/>
    <col min="8916" max="8916" width="10.85546875" bestFit="1" customWidth="1"/>
    <col min="8917" max="8917" width="12" bestFit="1" customWidth="1"/>
    <col min="8918" max="8918" width="10.42578125" bestFit="1" customWidth="1"/>
    <col min="8919" max="8919" width="9.28515625" bestFit="1" customWidth="1"/>
    <col min="8920" max="8920" width="8.28515625" bestFit="1" customWidth="1"/>
    <col min="8921" max="8922" width="8.85546875" bestFit="1" customWidth="1"/>
    <col min="8923" max="8923" width="8.7109375" bestFit="1" customWidth="1"/>
    <col min="8924" max="8924" width="10.42578125" bestFit="1" customWidth="1"/>
    <col min="8925" max="8925" width="10" bestFit="1" customWidth="1"/>
    <col min="8926" max="8926" width="9.28515625" bestFit="1" customWidth="1"/>
    <col min="8927" max="8927" width="10" customWidth="1"/>
    <col min="8928" max="8928" width="8.7109375" bestFit="1" customWidth="1"/>
    <col min="8929" max="8929" width="7.7109375" customWidth="1"/>
    <col min="8930" max="8930" width="9.42578125" bestFit="1" customWidth="1"/>
    <col min="8931" max="8931" width="9.28515625" bestFit="1" customWidth="1"/>
    <col min="8932" max="8933" width="10.42578125" bestFit="1" customWidth="1"/>
    <col min="8934" max="8934" width="11.140625" bestFit="1" customWidth="1"/>
    <col min="8935" max="8935" width="11" bestFit="1" customWidth="1"/>
    <col min="8936" max="8936" width="10.42578125" bestFit="1" customWidth="1"/>
    <col min="8937" max="8937" width="11.5703125" bestFit="1" customWidth="1"/>
    <col min="8938" max="8938" width="12" bestFit="1" customWidth="1"/>
    <col min="8939" max="8939" width="11.140625" bestFit="1" customWidth="1"/>
    <col min="8940" max="8940" width="9.85546875" bestFit="1" customWidth="1"/>
    <col min="8941" max="8941" width="11.42578125" customWidth="1"/>
    <col min="8942" max="8942" width="5.85546875" bestFit="1" customWidth="1"/>
    <col min="8943" max="8944" width="7.7109375" customWidth="1"/>
    <col min="9164" max="9164" width="13" customWidth="1"/>
    <col min="9165" max="9165" width="15.28515625" bestFit="1" customWidth="1"/>
    <col min="9166" max="9166" width="9.7109375" bestFit="1" customWidth="1"/>
    <col min="9167" max="9167" width="9.7109375" customWidth="1"/>
    <col min="9168" max="9168" width="10.5703125" bestFit="1" customWidth="1"/>
    <col min="9169" max="9169" width="11" bestFit="1" customWidth="1"/>
    <col min="9170" max="9170" width="9.7109375" customWidth="1"/>
    <col min="9171" max="9171" width="10.42578125" bestFit="1" customWidth="1"/>
    <col min="9172" max="9172" width="10.85546875" bestFit="1" customWidth="1"/>
    <col min="9173" max="9173" width="12" bestFit="1" customWidth="1"/>
    <col min="9174" max="9174" width="10.42578125" bestFit="1" customWidth="1"/>
    <col min="9175" max="9175" width="9.28515625" bestFit="1" customWidth="1"/>
    <col min="9176" max="9176" width="8.28515625" bestFit="1" customWidth="1"/>
    <col min="9177" max="9178" width="8.85546875" bestFit="1" customWidth="1"/>
    <col min="9179" max="9179" width="8.7109375" bestFit="1" customWidth="1"/>
    <col min="9180" max="9180" width="10.42578125" bestFit="1" customWidth="1"/>
    <col min="9181" max="9181" width="10" bestFit="1" customWidth="1"/>
    <col min="9182" max="9182" width="9.28515625" bestFit="1" customWidth="1"/>
    <col min="9183" max="9183" width="10" customWidth="1"/>
    <col min="9184" max="9184" width="8.7109375" bestFit="1" customWidth="1"/>
    <col min="9185" max="9185" width="7.7109375" customWidth="1"/>
    <col min="9186" max="9186" width="9.42578125" bestFit="1" customWidth="1"/>
    <col min="9187" max="9187" width="9.28515625" bestFit="1" customWidth="1"/>
    <col min="9188" max="9189" width="10.42578125" bestFit="1" customWidth="1"/>
    <col min="9190" max="9190" width="11.140625" bestFit="1" customWidth="1"/>
    <col min="9191" max="9191" width="11" bestFit="1" customWidth="1"/>
    <col min="9192" max="9192" width="10.42578125" bestFit="1" customWidth="1"/>
    <col min="9193" max="9193" width="11.5703125" bestFit="1" customWidth="1"/>
    <col min="9194" max="9194" width="12" bestFit="1" customWidth="1"/>
    <col min="9195" max="9195" width="11.140625" bestFit="1" customWidth="1"/>
    <col min="9196" max="9196" width="9.85546875" bestFit="1" customWidth="1"/>
    <col min="9197" max="9197" width="11.42578125" customWidth="1"/>
    <col min="9198" max="9198" width="5.85546875" bestFit="1" customWidth="1"/>
    <col min="9199" max="9200" width="7.7109375" customWidth="1"/>
    <col min="9420" max="9420" width="13" customWidth="1"/>
    <col min="9421" max="9421" width="15.28515625" bestFit="1" customWidth="1"/>
    <col min="9422" max="9422" width="9.7109375" bestFit="1" customWidth="1"/>
    <col min="9423" max="9423" width="9.7109375" customWidth="1"/>
    <col min="9424" max="9424" width="10.5703125" bestFit="1" customWidth="1"/>
    <col min="9425" max="9425" width="11" bestFit="1" customWidth="1"/>
    <col min="9426" max="9426" width="9.7109375" customWidth="1"/>
    <col min="9427" max="9427" width="10.42578125" bestFit="1" customWidth="1"/>
    <col min="9428" max="9428" width="10.85546875" bestFit="1" customWidth="1"/>
    <col min="9429" max="9429" width="12" bestFit="1" customWidth="1"/>
    <col min="9430" max="9430" width="10.42578125" bestFit="1" customWidth="1"/>
    <col min="9431" max="9431" width="9.28515625" bestFit="1" customWidth="1"/>
    <col min="9432" max="9432" width="8.28515625" bestFit="1" customWidth="1"/>
    <col min="9433" max="9434" width="8.85546875" bestFit="1" customWidth="1"/>
    <col min="9435" max="9435" width="8.7109375" bestFit="1" customWidth="1"/>
    <col min="9436" max="9436" width="10.42578125" bestFit="1" customWidth="1"/>
    <col min="9437" max="9437" width="10" bestFit="1" customWidth="1"/>
    <col min="9438" max="9438" width="9.28515625" bestFit="1" customWidth="1"/>
    <col min="9439" max="9439" width="10" customWidth="1"/>
    <col min="9440" max="9440" width="8.7109375" bestFit="1" customWidth="1"/>
    <col min="9441" max="9441" width="7.7109375" customWidth="1"/>
    <col min="9442" max="9442" width="9.42578125" bestFit="1" customWidth="1"/>
    <col min="9443" max="9443" width="9.28515625" bestFit="1" customWidth="1"/>
    <col min="9444" max="9445" width="10.42578125" bestFit="1" customWidth="1"/>
    <col min="9446" max="9446" width="11.140625" bestFit="1" customWidth="1"/>
    <col min="9447" max="9447" width="11" bestFit="1" customWidth="1"/>
    <col min="9448" max="9448" width="10.42578125" bestFit="1" customWidth="1"/>
    <col min="9449" max="9449" width="11.5703125" bestFit="1" customWidth="1"/>
    <col min="9450" max="9450" width="12" bestFit="1" customWidth="1"/>
    <col min="9451" max="9451" width="11.140625" bestFit="1" customWidth="1"/>
    <col min="9452" max="9452" width="9.85546875" bestFit="1" customWidth="1"/>
    <col min="9453" max="9453" width="11.42578125" customWidth="1"/>
    <col min="9454" max="9454" width="5.85546875" bestFit="1" customWidth="1"/>
    <col min="9455" max="9456" width="7.7109375" customWidth="1"/>
    <col min="9676" max="9676" width="13" customWidth="1"/>
    <col min="9677" max="9677" width="15.28515625" bestFit="1" customWidth="1"/>
    <col min="9678" max="9678" width="9.7109375" bestFit="1" customWidth="1"/>
    <col min="9679" max="9679" width="9.7109375" customWidth="1"/>
    <col min="9680" max="9680" width="10.5703125" bestFit="1" customWidth="1"/>
    <col min="9681" max="9681" width="11" bestFit="1" customWidth="1"/>
    <col min="9682" max="9682" width="9.7109375" customWidth="1"/>
    <col min="9683" max="9683" width="10.42578125" bestFit="1" customWidth="1"/>
    <col min="9684" max="9684" width="10.85546875" bestFit="1" customWidth="1"/>
    <col min="9685" max="9685" width="12" bestFit="1" customWidth="1"/>
    <col min="9686" max="9686" width="10.42578125" bestFit="1" customWidth="1"/>
    <col min="9687" max="9687" width="9.28515625" bestFit="1" customWidth="1"/>
    <col min="9688" max="9688" width="8.28515625" bestFit="1" customWidth="1"/>
    <col min="9689" max="9690" width="8.85546875" bestFit="1" customWidth="1"/>
    <col min="9691" max="9691" width="8.7109375" bestFit="1" customWidth="1"/>
    <col min="9692" max="9692" width="10.42578125" bestFit="1" customWidth="1"/>
    <col min="9693" max="9693" width="10" bestFit="1" customWidth="1"/>
    <col min="9694" max="9694" width="9.28515625" bestFit="1" customWidth="1"/>
    <col min="9695" max="9695" width="10" customWidth="1"/>
    <col min="9696" max="9696" width="8.7109375" bestFit="1" customWidth="1"/>
    <col min="9697" max="9697" width="7.7109375" customWidth="1"/>
    <col min="9698" max="9698" width="9.42578125" bestFit="1" customWidth="1"/>
    <col min="9699" max="9699" width="9.28515625" bestFit="1" customWidth="1"/>
    <col min="9700" max="9701" width="10.42578125" bestFit="1" customWidth="1"/>
    <col min="9702" max="9702" width="11.140625" bestFit="1" customWidth="1"/>
    <col min="9703" max="9703" width="11" bestFit="1" customWidth="1"/>
    <col min="9704" max="9704" width="10.42578125" bestFit="1" customWidth="1"/>
    <col min="9705" max="9705" width="11.5703125" bestFit="1" customWidth="1"/>
    <col min="9706" max="9706" width="12" bestFit="1" customWidth="1"/>
    <col min="9707" max="9707" width="11.140625" bestFit="1" customWidth="1"/>
    <col min="9708" max="9708" width="9.85546875" bestFit="1" customWidth="1"/>
    <col min="9709" max="9709" width="11.42578125" customWidth="1"/>
    <col min="9710" max="9710" width="5.85546875" bestFit="1" customWidth="1"/>
    <col min="9711" max="9712" width="7.7109375" customWidth="1"/>
    <col min="9932" max="9932" width="13" customWidth="1"/>
    <col min="9933" max="9933" width="15.28515625" bestFit="1" customWidth="1"/>
    <col min="9934" max="9934" width="9.7109375" bestFit="1" customWidth="1"/>
    <col min="9935" max="9935" width="9.7109375" customWidth="1"/>
    <col min="9936" max="9936" width="10.5703125" bestFit="1" customWidth="1"/>
    <col min="9937" max="9937" width="11" bestFit="1" customWidth="1"/>
    <col min="9938" max="9938" width="9.7109375" customWidth="1"/>
    <col min="9939" max="9939" width="10.42578125" bestFit="1" customWidth="1"/>
    <col min="9940" max="9940" width="10.85546875" bestFit="1" customWidth="1"/>
    <col min="9941" max="9941" width="12" bestFit="1" customWidth="1"/>
    <col min="9942" max="9942" width="10.42578125" bestFit="1" customWidth="1"/>
    <col min="9943" max="9943" width="9.28515625" bestFit="1" customWidth="1"/>
    <col min="9944" max="9944" width="8.28515625" bestFit="1" customWidth="1"/>
    <col min="9945" max="9946" width="8.85546875" bestFit="1" customWidth="1"/>
    <col min="9947" max="9947" width="8.7109375" bestFit="1" customWidth="1"/>
    <col min="9948" max="9948" width="10.42578125" bestFit="1" customWidth="1"/>
    <col min="9949" max="9949" width="10" bestFit="1" customWidth="1"/>
    <col min="9950" max="9950" width="9.28515625" bestFit="1" customWidth="1"/>
    <col min="9951" max="9951" width="10" customWidth="1"/>
    <col min="9952" max="9952" width="8.7109375" bestFit="1" customWidth="1"/>
    <col min="9953" max="9953" width="7.7109375" customWidth="1"/>
    <col min="9954" max="9954" width="9.42578125" bestFit="1" customWidth="1"/>
    <col min="9955" max="9955" width="9.28515625" bestFit="1" customWidth="1"/>
    <col min="9956" max="9957" width="10.42578125" bestFit="1" customWidth="1"/>
    <col min="9958" max="9958" width="11.140625" bestFit="1" customWidth="1"/>
    <col min="9959" max="9959" width="11" bestFit="1" customWidth="1"/>
    <col min="9960" max="9960" width="10.42578125" bestFit="1" customWidth="1"/>
    <col min="9961" max="9961" width="11.5703125" bestFit="1" customWidth="1"/>
    <col min="9962" max="9962" width="12" bestFit="1" customWidth="1"/>
    <col min="9963" max="9963" width="11.140625" bestFit="1" customWidth="1"/>
    <col min="9964" max="9964" width="9.85546875" bestFit="1" customWidth="1"/>
    <col min="9965" max="9965" width="11.42578125" customWidth="1"/>
    <col min="9966" max="9966" width="5.85546875" bestFit="1" customWidth="1"/>
    <col min="9967" max="9968" width="7.7109375" customWidth="1"/>
    <col min="10188" max="10188" width="13" customWidth="1"/>
    <col min="10189" max="10189" width="15.28515625" bestFit="1" customWidth="1"/>
    <col min="10190" max="10190" width="9.7109375" bestFit="1" customWidth="1"/>
    <col min="10191" max="10191" width="9.7109375" customWidth="1"/>
    <col min="10192" max="10192" width="10.5703125" bestFit="1" customWidth="1"/>
    <col min="10193" max="10193" width="11" bestFit="1" customWidth="1"/>
    <col min="10194" max="10194" width="9.7109375" customWidth="1"/>
    <col min="10195" max="10195" width="10.42578125" bestFit="1" customWidth="1"/>
    <col min="10196" max="10196" width="10.85546875" bestFit="1" customWidth="1"/>
    <col min="10197" max="10197" width="12" bestFit="1" customWidth="1"/>
    <col min="10198" max="10198" width="10.42578125" bestFit="1" customWidth="1"/>
    <col min="10199" max="10199" width="9.28515625" bestFit="1" customWidth="1"/>
    <col min="10200" max="10200" width="8.28515625" bestFit="1" customWidth="1"/>
    <col min="10201" max="10202" width="8.85546875" bestFit="1" customWidth="1"/>
    <col min="10203" max="10203" width="8.7109375" bestFit="1" customWidth="1"/>
    <col min="10204" max="10204" width="10.42578125" bestFit="1" customWidth="1"/>
    <col min="10205" max="10205" width="10" bestFit="1" customWidth="1"/>
    <col min="10206" max="10206" width="9.28515625" bestFit="1" customWidth="1"/>
    <col min="10207" max="10207" width="10" customWidth="1"/>
    <col min="10208" max="10208" width="8.7109375" bestFit="1" customWidth="1"/>
    <col min="10209" max="10209" width="7.7109375" customWidth="1"/>
    <col min="10210" max="10210" width="9.42578125" bestFit="1" customWidth="1"/>
    <col min="10211" max="10211" width="9.28515625" bestFit="1" customWidth="1"/>
    <col min="10212" max="10213" width="10.42578125" bestFit="1" customWidth="1"/>
    <col min="10214" max="10214" width="11.140625" bestFit="1" customWidth="1"/>
    <col min="10215" max="10215" width="11" bestFit="1" customWidth="1"/>
    <col min="10216" max="10216" width="10.42578125" bestFit="1" customWidth="1"/>
    <col min="10217" max="10217" width="11.5703125" bestFit="1" customWidth="1"/>
    <col min="10218" max="10218" width="12" bestFit="1" customWidth="1"/>
    <col min="10219" max="10219" width="11.140625" bestFit="1" customWidth="1"/>
    <col min="10220" max="10220" width="9.85546875" bestFit="1" customWidth="1"/>
    <col min="10221" max="10221" width="11.42578125" customWidth="1"/>
    <col min="10222" max="10222" width="5.85546875" bestFit="1" customWidth="1"/>
    <col min="10223" max="10224" width="7.7109375" customWidth="1"/>
    <col min="10444" max="10444" width="13" customWidth="1"/>
    <col min="10445" max="10445" width="15.28515625" bestFit="1" customWidth="1"/>
    <col min="10446" max="10446" width="9.7109375" bestFit="1" customWidth="1"/>
    <col min="10447" max="10447" width="9.7109375" customWidth="1"/>
    <col min="10448" max="10448" width="10.5703125" bestFit="1" customWidth="1"/>
    <col min="10449" max="10449" width="11" bestFit="1" customWidth="1"/>
    <col min="10450" max="10450" width="9.7109375" customWidth="1"/>
    <col min="10451" max="10451" width="10.42578125" bestFit="1" customWidth="1"/>
    <col min="10452" max="10452" width="10.85546875" bestFit="1" customWidth="1"/>
    <col min="10453" max="10453" width="12" bestFit="1" customWidth="1"/>
    <col min="10454" max="10454" width="10.42578125" bestFit="1" customWidth="1"/>
    <col min="10455" max="10455" width="9.28515625" bestFit="1" customWidth="1"/>
    <col min="10456" max="10456" width="8.28515625" bestFit="1" customWidth="1"/>
    <col min="10457" max="10458" width="8.85546875" bestFit="1" customWidth="1"/>
    <col min="10459" max="10459" width="8.7109375" bestFit="1" customWidth="1"/>
    <col min="10460" max="10460" width="10.42578125" bestFit="1" customWidth="1"/>
    <col min="10461" max="10461" width="10" bestFit="1" customWidth="1"/>
    <col min="10462" max="10462" width="9.28515625" bestFit="1" customWidth="1"/>
    <col min="10463" max="10463" width="10" customWidth="1"/>
    <col min="10464" max="10464" width="8.7109375" bestFit="1" customWidth="1"/>
    <col min="10465" max="10465" width="7.7109375" customWidth="1"/>
    <col min="10466" max="10466" width="9.42578125" bestFit="1" customWidth="1"/>
    <col min="10467" max="10467" width="9.28515625" bestFit="1" customWidth="1"/>
    <col min="10468" max="10469" width="10.42578125" bestFit="1" customWidth="1"/>
    <col min="10470" max="10470" width="11.140625" bestFit="1" customWidth="1"/>
    <col min="10471" max="10471" width="11" bestFit="1" customWidth="1"/>
    <col min="10472" max="10472" width="10.42578125" bestFit="1" customWidth="1"/>
    <col min="10473" max="10473" width="11.5703125" bestFit="1" customWidth="1"/>
    <col min="10474" max="10474" width="12" bestFit="1" customWidth="1"/>
    <col min="10475" max="10475" width="11.140625" bestFit="1" customWidth="1"/>
    <col min="10476" max="10476" width="9.85546875" bestFit="1" customWidth="1"/>
    <col min="10477" max="10477" width="11.42578125" customWidth="1"/>
    <col min="10478" max="10478" width="5.85546875" bestFit="1" customWidth="1"/>
    <col min="10479" max="10480" width="7.7109375" customWidth="1"/>
    <col min="10700" max="10700" width="13" customWidth="1"/>
    <col min="10701" max="10701" width="15.28515625" bestFit="1" customWidth="1"/>
    <col min="10702" max="10702" width="9.7109375" bestFit="1" customWidth="1"/>
    <col min="10703" max="10703" width="9.7109375" customWidth="1"/>
    <col min="10704" max="10704" width="10.5703125" bestFit="1" customWidth="1"/>
    <col min="10705" max="10705" width="11" bestFit="1" customWidth="1"/>
    <col min="10706" max="10706" width="9.7109375" customWidth="1"/>
    <col min="10707" max="10707" width="10.42578125" bestFit="1" customWidth="1"/>
    <col min="10708" max="10708" width="10.85546875" bestFit="1" customWidth="1"/>
    <col min="10709" max="10709" width="12" bestFit="1" customWidth="1"/>
    <col min="10710" max="10710" width="10.42578125" bestFit="1" customWidth="1"/>
    <col min="10711" max="10711" width="9.28515625" bestFit="1" customWidth="1"/>
    <col min="10712" max="10712" width="8.28515625" bestFit="1" customWidth="1"/>
    <col min="10713" max="10714" width="8.85546875" bestFit="1" customWidth="1"/>
    <col min="10715" max="10715" width="8.7109375" bestFit="1" customWidth="1"/>
    <col min="10716" max="10716" width="10.42578125" bestFit="1" customWidth="1"/>
    <col min="10717" max="10717" width="10" bestFit="1" customWidth="1"/>
    <col min="10718" max="10718" width="9.28515625" bestFit="1" customWidth="1"/>
    <col min="10719" max="10719" width="10" customWidth="1"/>
    <col min="10720" max="10720" width="8.7109375" bestFit="1" customWidth="1"/>
    <col min="10721" max="10721" width="7.7109375" customWidth="1"/>
    <col min="10722" max="10722" width="9.42578125" bestFit="1" customWidth="1"/>
    <col min="10723" max="10723" width="9.28515625" bestFit="1" customWidth="1"/>
    <col min="10724" max="10725" width="10.42578125" bestFit="1" customWidth="1"/>
    <col min="10726" max="10726" width="11.140625" bestFit="1" customWidth="1"/>
    <col min="10727" max="10727" width="11" bestFit="1" customWidth="1"/>
    <col min="10728" max="10728" width="10.42578125" bestFit="1" customWidth="1"/>
    <col min="10729" max="10729" width="11.5703125" bestFit="1" customWidth="1"/>
    <col min="10730" max="10730" width="12" bestFit="1" customWidth="1"/>
    <col min="10731" max="10731" width="11.140625" bestFit="1" customWidth="1"/>
    <col min="10732" max="10732" width="9.85546875" bestFit="1" customWidth="1"/>
    <col min="10733" max="10733" width="11.42578125" customWidth="1"/>
    <col min="10734" max="10734" width="5.85546875" bestFit="1" customWidth="1"/>
    <col min="10735" max="10736" width="7.7109375" customWidth="1"/>
    <col min="10956" max="10956" width="13" customWidth="1"/>
    <col min="10957" max="10957" width="15.28515625" bestFit="1" customWidth="1"/>
    <col min="10958" max="10958" width="9.7109375" bestFit="1" customWidth="1"/>
    <col min="10959" max="10959" width="9.7109375" customWidth="1"/>
    <col min="10960" max="10960" width="10.5703125" bestFit="1" customWidth="1"/>
    <col min="10961" max="10961" width="11" bestFit="1" customWidth="1"/>
    <col min="10962" max="10962" width="9.7109375" customWidth="1"/>
    <col min="10963" max="10963" width="10.42578125" bestFit="1" customWidth="1"/>
    <col min="10964" max="10964" width="10.85546875" bestFit="1" customWidth="1"/>
    <col min="10965" max="10965" width="12" bestFit="1" customWidth="1"/>
    <col min="10966" max="10966" width="10.42578125" bestFit="1" customWidth="1"/>
    <col min="10967" max="10967" width="9.28515625" bestFit="1" customWidth="1"/>
    <col min="10968" max="10968" width="8.28515625" bestFit="1" customWidth="1"/>
    <col min="10969" max="10970" width="8.85546875" bestFit="1" customWidth="1"/>
    <col min="10971" max="10971" width="8.7109375" bestFit="1" customWidth="1"/>
    <col min="10972" max="10972" width="10.42578125" bestFit="1" customWidth="1"/>
    <col min="10973" max="10973" width="10" bestFit="1" customWidth="1"/>
    <col min="10974" max="10974" width="9.28515625" bestFit="1" customWidth="1"/>
    <col min="10975" max="10975" width="10" customWidth="1"/>
    <col min="10976" max="10976" width="8.7109375" bestFit="1" customWidth="1"/>
    <col min="10977" max="10977" width="7.7109375" customWidth="1"/>
    <col min="10978" max="10978" width="9.42578125" bestFit="1" customWidth="1"/>
    <col min="10979" max="10979" width="9.28515625" bestFit="1" customWidth="1"/>
    <col min="10980" max="10981" width="10.42578125" bestFit="1" customWidth="1"/>
    <col min="10982" max="10982" width="11.140625" bestFit="1" customWidth="1"/>
    <col min="10983" max="10983" width="11" bestFit="1" customWidth="1"/>
    <col min="10984" max="10984" width="10.42578125" bestFit="1" customWidth="1"/>
    <col min="10985" max="10985" width="11.5703125" bestFit="1" customWidth="1"/>
    <col min="10986" max="10986" width="12" bestFit="1" customWidth="1"/>
    <col min="10987" max="10987" width="11.140625" bestFit="1" customWidth="1"/>
    <col min="10988" max="10988" width="9.85546875" bestFit="1" customWidth="1"/>
    <col min="10989" max="10989" width="11.42578125" customWidth="1"/>
    <col min="10990" max="10990" width="5.85546875" bestFit="1" customWidth="1"/>
    <col min="10991" max="10992" width="7.7109375" customWidth="1"/>
    <col min="11212" max="11212" width="13" customWidth="1"/>
    <col min="11213" max="11213" width="15.28515625" bestFit="1" customWidth="1"/>
    <col min="11214" max="11214" width="9.7109375" bestFit="1" customWidth="1"/>
    <col min="11215" max="11215" width="9.7109375" customWidth="1"/>
    <col min="11216" max="11216" width="10.5703125" bestFit="1" customWidth="1"/>
    <col min="11217" max="11217" width="11" bestFit="1" customWidth="1"/>
    <col min="11218" max="11218" width="9.7109375" customWidth="1"/>
    <col min="11219" max="11219" width="10.42578125" bestFit="1" customWidth="1"/>
    <col min="11220" max="11220" width="10.85546875" bestFit="1" customWidth="1"/>
    <col min="11221" max="11221" width="12" bestFit="1" customWidth="1"/>
    <col min="11222" max="11222" width="10.42578125" bestFit="1" customWidth="1"/>
    <col min="11223" max="11223" width="9.28515625" bestFit="1" customWidth="1"/>
    <col min="11224" max="11224" width="8.28515625" bestFit="1" customWidth="1"/>
    <col min="11225" max="11226" width="8.85546875" bestFit="1" customWidth="1"/>
    <col min="11227" max="11227" width="8.7109375" bestFit="1" customWidth="1"/>
    <col min="11228" max="11228" width="10.42578125" bestFit="1" customWidth="1"/>
    <col min="11229" max="11229" width="10" bestFit="1" customWidth="1"/>
    <col min="11230" max="11230" width="9.28515625" bestFit="1" customWidth="1"/>
    <col min="11231" max="11231" width="10" customWidth="1"/>
    <col min="11232" max="11232" width="8.7109375" bestFit="1" customWidth="1"/>
    <col min="11233" max="11233" width="7.7109375" customWidth="1"/>
    <col min="11234" max="11234" width="9.42578125" bestFit="1" customWidth="1"/>
    <col min="11235" max="11235" width="9.28515625" bestFit="1" customWidth="1"/>
    <col min="11236" max="11237" width="10.42578125" bestFit="1" customWidth="1"/>
    <col min="11238" max="11238" width="11.140625" bestFit="1" customWidth="1"/>
    <col min="11239" max="11239" width="11" bestFit="1" customWidth="1"/>
    <col min="11240" max="11240" width="10.42578125" bestFit="1" customWidth="1"/>
    <col min="11241" max="11241" width="11.5703125" bestFit="1" customWidth="1"/>
    <col min="11242" max="11242" width="12" bestFit="1" customWidth="1"/>
    <col min="11243" max="11243" width="11.140625" bestFit="1" customWidth="1"/>
    <col min="11244" max="11244" width="9.85546875" bestFit="1" customWidth="1"/>
    <col min="11245" max="11245" width="11.42578125" customWidth="1"/>
    <col min="11246" max="11246" width="5.85546875" bestFit="1" customWidth="1"/>
    <col min="11247" max="11248" width="7.7109375" customWidth="1"/>
    <col min="11468" max="11468" width="13" customWidth="1"/>
    <col min="11469" max="11469" width="15.28515625" bestFit="1" customWidth="1"/>
    <col min="11470" max="11470" width="9.7109375" bestFit="1" customWidth="1"/>
    <col min="11471" max="11471" width="9.7109375" customWidth="1"/>
    <col min="11472" max="11472" width="10.5703125" bestFit="1" customWidth="1"/>
    <col min="11473" max="11473" width="11" bestFit="1" customWidth="1"/>
    <col min="11474" max="11474" width="9.7109375" customWidth="1"/>
    <col min="11475" max="11475" width="10.42578125" bestFit="1" customWidth="1"/>
    <col min="11476" max="11476" width="10.85546875" bestFit="1" customWidth="1"/>
    <col min="11477" max="11477" width="12" bestFit="1" customWidth="1"/>
    <col min="11478" max="11478" width="10.42578125" bestFit="1" customWidth="1"/>
    <col min="11479" max="11479" width="9.28515625" bestFit="1" customWidth="1"/>
    <col min="11480" max="11480" width="8.28515625" bestFit="1" customWidth="1"/>
    <col min="11481" max="11482" width="8.85546875" bestFit="1" customWidth="1"/>
    <col min="11483" max="11483" width="8.7109375" bestFit="1" customWidth="1"/>
    <col min="11484" max="11484" width="10.42578125" bestFit="1" customWidth="1"/>
    <col min="11485" max="11485" width="10" bestFit="1" customWidth="1"/>
    <col min="11486" max="11486" width="9.28515625" bestFit="1" customWidth="1"/>
    <col min="11487" max="11487" width="10" customWidth="1"/>
    <col min="11488" max="11488" width="8.7109375" bestFit="1" customWidth="1"/>
    <col min="11489" max="11489" width="7.7109375" customWidth="1"/>
    <col min="11490" max="11490" width="9.42578125" bestFit="1" customWidth="1"/>
    <col min="11491" max="11491" width="9.28515625" bestFit="1" customWidth="1"/>
    <col min="11492" max="11493" width="10.42578125" bestFit="1" customWidth="1"/>
    <col min="11494" max="11494" width="11.140625" bestFit="1" customWidth="1"/>
    <col min="11495" max="11495" width="11" bestFit="1" customWidth="1"/>
    <col min="11496" max="11496" width="10.42578125" bestFit="1" customWidth="1"/>
    <col min="11497" max="11497" width="11.5703125" bestFit="1" customWidth="1"/>
    <col min="11498" max="11498" width="12" bestFit="1" customWidth="1"/>
    <col min="11499" max="11499" width="11.140625" bestFit="1" customWidth="1"/>
    <col min="11500" max="11500" width="9.85546875" bestFit="1" customWidth="1"/>
    <col min="11501" max="11501" width="11.42578125" customWidth="1"/>
    <col min="11502" max="11502" width="5.85546875" bestFit="1" customWidth="1"/>
    <col min="11503" max="11504" width="7.7109375" customWidth="1"/>
    <col min="11724" max="11724" width="13" customWidth="1"/>
    <col min="11725" max="11725" width="15.28515625" bestFit="1" customWidth="1"/>
    <col min="11726" max="11726" width="9.7109375" bestFit="1" customWidth="1"/>
    <col min="11727" max="11727" width="9.7109375" customWidth="1"/>
    <col min="11728" max="11728" width="10.5703125" bestFit="1" customWidth="1"/>
    <col min="11729" max="11729" width="11" bestFit="1" customWidth="1"/>
    <col min="11730" max="11730" width="9.7109375" customWidth="1"/>
    <col min="11731" max="11731" width="10.42578125" bestFit="1" customWidth="1"/>
    <col min="11732" max="11732" width="10.85546875" bestFit="1" customWidth="1"/>
    <col min="11733" max="11733" width="12" bestFit="1" customWidth="1"/>
    <col min="11734" max="11734" width="10.42578125" bestFit="1" customWidth="1"/>
    <col min="11735" max="11735" width="9.28515625" bestFit="1" customWidth="1"/>
    <col min="11736" max="11736" width="8.28515625" bestFit="1" customWidth="1"/>
    <col min="11737" max="11738" width="8.85546875" bestFit="1" customWidth="1"/>
    <col min="11739" max="11739" width="8.7109375" bestFit="1" customWidth="1"/>
    <col min="11740" max="11740" width="10.42578125" bestFit="1" customWidth="1"/>
    <col min="11741" max="11741" width="10" bestFit="1" customWidth="1"/>
    <col min="11742" max="11742" width="9.28515625" bestFit="1" customWidth="1"/>
    <col min="11743" max="11743" width="10" customWidth="1"/>
    <col min="11744" max="11744" width="8.7109375" bestFit="1" customWidth="1"/>
    <col min="11745" max="11745" width="7.7109375" customWidth="1"/>
    <col min="11746" max="11746" width="9.42578125" bestFit="1" customWidth="1"/>
    <col min="11747" max="11747" width="9.28515625" bestFit="1" customWidth="1"/>
    <col min="11748" max="11749" width="10.42578125" bestFit="1" customWidth="1"/>
    <col min="11750" max="11750" width="11.140625" bestFit="1" customWidth="1"/>
    <col min="11751" max="11751" width="11" bestFit="1" customWidth="1"/>
    <col min="11752" max="11752" width="10.42578125" bestFit="1" customWidth="1"/>
    <col min="11753" max="11753" width="11.5703125" bestFit="1" customWidth="1"/>
    <col min="11754" max="11754" width="12" bestFit="1" customWidth="1"/>
    <col min="11755" max="11755" width="11.140625" bestFit="1" customWidth="1"/>
    <col min="11756" max="11756" width="9.85546875" bestFit="1" customWidth="1"/>
    <col min="11757" max="11757" width="11.42578125" customWidth="1"/>
    <col min="11758" max="11758" width="5.85546875" bestFit="1" customWidth="1"/>
    <col min="11759" max="11760" width="7.7109375" customWidth="1"/>
    <col min="11980" max="11980" width="13" customWidth="1"/>
    <col min="11981" max="11981" width="15.28515625" bestFit="1" customWidth="1"/>
    <col min="11982" max="11982" width="9.7109375" bestFit="1" customWidth="1"/>
    <col min="11983" max="11983" width="9.7109375" customWidth="1"/>
    <col min="11984" max="11984" width="10.5703125" bestFit="1" customWidth="1"/>
    <col min="11985" max="11985" width="11" bestFit="1" customWidth="1"/>
    <col min="11986" max="11986" width="9.7109375" customWidth="1"/>
    <col min="11987" max="11987" width="10.42578125" bestFit="1" customWidth="1"/>
    <col min="11988" max="11988" width="10.85546875" bestFit="1" customWidth="1"/>
    <col min="11989" max="11989" width="12" bestFit="1" customWidth="1"/>
    <col min="11990" max="11990" width="10.42578125" bestFit="1" customWidth="1"/>
    <col min="11991" max="11991" width="9.28515625" bestFit="1" customWidth="1"/>
    <col min="11992" max="11992" width="8.28515625" bestFit="1" customWidth="1"/>
    <col min="11993" max="11994" width="8.85546875" bestFit="1" customWidth="1"/>
    <col min="11995" max="11995" width="8.7109375" bestFit="1" customWidth="1"/>
    <col min="11996" max="11996" width="10.42578125" bestFit="1" customWidth="1"/>
    <col min="11997" max="11997" width="10" bestFit="1" customWidth="1"/>
    <col min="11998" max="11998" width="9.28515625" bestFit="1" customWidth="1"/>
    <col min="11999" max="11999" width="10" customWidth="1"/>
    <col min="12000" max="12000" width="8.7109375" bestFit="1" customWidth="1"/>
    <col min="12001" max="12001" width="7.7109375" customWidth="1"/>
    <col min="12002" max="12002" width="9.42578125" bestFit="1" customWidth="1"/>
    <col min="12003" max="12003" width="9.28515625" bestFit="1" customWidth="1"/>
    <col min="12004" max="12005" width="10.42578125" bestFit="1" customWidth="1"/>
    <col min="12006" max="12006" width="11.140625" bestFit="1" customWidth="1"/>
    <col min="12007" max="12007" width="11" bestFit="1" customWidth="1"/>
    <col min="12008" max="12008" width="10.42578125" bestFit="1" customWidth="1"/>
    <col min="12009" max="12009" width="11.5703125" bestFit="1" customWidth="1"/>
    <col min="12010" max="12010" width="12" bestFit="1" customWidth="1"/>
    <col min="12011" max="12011" width="11.140625" bestFit="1" customWidth="1"/>
    <col min="12012" max="12012" width="9.85546875" bestFit="1" customWidth="1"/>
    <col min="12013" max="12013" width="11.42578125" customWidth="1"/>
    <col min="12014" max="12014" width="5.85546875" bestFit="1" customWidth="1"/>
    <col min="12015" max="12016" width="7.7109375" customWidth="1"/>
    <col min="12236" max="12236" width="13" customWidth="1"/>
    <col min="12237" max="12237" width="15.28515625" bestFit="1" customWidth="1"/>
    <col min="12238" max="12238" width="9.7109375" bestFit="1" customWidth="1"/>
    <col min="12239" max="12239" width="9.7109375" customWidth="1"/>
    <col min="12240" max="12240" width="10.5703125" bestFit="1" customWidth="1"/>
    <col min="12241" max="12241" width="11" bestFit="1" customWidth="1"/>
    <col min="12242" max="12242" width="9.7109375" customWidth="1"/>
    <col min="12243" max="12243" width="10.42578125" bestFit="1" customWidth="1"/>
    <col min="12244" max="12244" width="10.85546875" bestFit="1" customWidth="1"/>
    <col min="12245" max="12245" width="12" bestFit="1" customWidth="1"/>
    <col min="12246" max="12246" width="10.42578125" bestFit="1" customWidth="1"/>
    <col min="12247" max="12247" width="9.28515625" bestFit="1" customWidth="1"/>
    <col min="12248" max="12248" width="8.28515625" bestFit="1" customWidth="1"/>
    <col min="12249" max="12250" width="8.85546875" bestFit="1" customWidth="1"/>
    <col min="12251" max="12251" width="8.7109375" bestFit="1" customWidth="1"/>
    <col min="12252" max="12252" width="10.42578125" bestFit="1" customWidth="1"/>
    <col min="12253" max="12253" width="10" bestFit="1" customWidth="1"/>
    <col min="12254" max="12254" width="9.28515625" bestFit="1" customWidth="1"/>
    <col min="12255" max="12255" width="10" customWidth="1"/>
    <col min="12256" max="12256" width="8.7109375" bestFit="1" customWidth="1"/>
    <col min="12257" max="12257" width="7.7109375" customWidth="1"/>
    <col min="12258" max="12258" width="9.42578125" bestFit="1" customWidth="1"/>
    <col min="12259" max="12259" width="9.28515625" bestFit="1" customWidth="1"/>
    <col min="12260" max="12261" width="10.42578125" bestFit="1" customWidth="1"/>
    <col min="12262" max="12262" width="11.140625" bestFit="1" customWidth="1"/>
    <col min="12263" max="12263" width="11" bestFit="1" customWidth="1"/>
    <col min="12264" max="12264" width="10.42578125" bestFit="1" customWidth="1"/>
    <col min="12265" max="12265" width="11.5703125" bestFit="1" customWidth="1"/>
    <col min="12266" max="12266" width="12" bestFit="1" customWidth="1"/>
    <col min="12267" max="12267" width="11.140625" bestFit="1" customWidth="1"/>
    <col min="12268" max="12268" width="9.85546875" bestFit="1" customWidth="1"/>
    <col min="12269" max="12269" width="11.42578125" customWidth="1"/>
    <col min="12270" max="12270" width="5.85546875" bestFit="1" customWidth="1"/>
    <col min="12271" max="12272" width="7.7109375" customWidth="1"/>
    <col min="12492" max="12492" width="13" customWidth="1"/>
    <col min="12493" max="12493" width="15.28515625" bestFit="1" customWidth="1"/>
    <col min="12494" max="12494" width="9.7109375" bestFit="1" customWidth="1"/>
    <col min="12495" max="12495" width="9.7109375" customWidth="1"/>
    <col min="12496" max="12496" width="10.5703125" bestFit="1" customWidth="1"/>
    <col min="12497" max="12497" width="11" bestFit="1" customWidth="1"/>
    <col min="12498" max="12498" width="9.7109375" customWidth="1"/>
    <col min="12499" max="12499" width="10.42578125" bestFit="1" customWidth="1"/>
    <col min="12500" max="12500" width="10.85546875" bestFit="1" customWidth="1"/>
    <col min="12501" max="12501" width="12" bestFit="1" customWidth="1"/>
    <col min="12502" max="12502" width="10.42578125" bestFit="1" customWidth="1"/>
    <col min="12503" max="12503" width="9.28515625" bestFit="1" customWidth="1"/>
    <col min="12504" max="12504" width="8.28515625" bestFit="1" customWidth="1"/>
    <col min="12505" max="12506" width="8.85546875" bestFit="1" customWidth="1"/>
    <col min="12507" max="12507" width="8.7109375" bestFit="1" customWidth="1"/>
    <col min="12508" max="12508" width="10.42578125" bestFit="1" customWidth="1"/>
    <col min="12509" max="12509" width="10" bestFit="1" customWidth="1"/>
    <col min="12510" max="12510" width="9.28515625" bestFit="1" customWidth="1"/>
    <col min="12511" max="12511" width="10" customWidth="1"/>
    <col min="12512" max="12512" width="8.7109375" bestFit="1" customWidth="1"/>
    <col min="12513" max="12513" width="7.7109375" customWidth="1"/>
    <col min="12514" max="12514" width="9.42578125" bestFit="1" customWidth="1"/>
    <col min="12515" max="12515" width="9.28515625" bestFit="1" customWidth="1"/>
    <col min="12516" max="12517" width="10.42578125" bestFit="1" customWidth="1"/>
    <col min="12518" max="12518" width="11.140625" bestFit="1" customWidth="1"/>
    <col min="12519" max="12519" width="11" bestFit="1" customWidth="1"/>
    <col min="12520" max="12520" width="10.42578125" bestFit="1" customWidth="1"/>
    <col min="12521" max="12521" width="11.5703125" bestFit="1" customWidth="1"/>
    <col min="12522" max="12522" width="12" bestFit="1" customWidth="1"/>
    <col min="12523" max="12523" width="11.140625" bestFit="1" customWidth="1"/>
    <col min="12524" max="12524" width="9.85546875" bestFit="1" customWidth="1"/>
    <col min="12525" max="12525" width="11.42578125" customWidth="1"/>
    <col min="12526" max="12526" width="5.85546875" bestFit="1" customWidth="1"/>
    <col min="12527" max="12528" width="7.7109375" customWidth="1"/>
    <col min="12748" max="12748" width="13" customWidth="1"/>
    <col min="12749" max="12749" width="15.28515625" bestFit="1" customWidth="1"/>
    <col min="12750" max="12750" width="9.7109375" bestFit="1" customWidth="1"/>
    <col min="12751" max="12751" width="9.7109375" customWidth="1"/>
    <col min="12752" max="12752" width="10.5703125" bestFit="1" customWidth="1"/>
    <col min="12753" max="12753" width="11" bestFit="1" customWidth="1"/>
    <col min="12754" max="12754" width="9.7109375" customWidth="1"/>
    <col min="12755" max="12755" width="10.42578125" bestFit="1" customWidth="1"/>
    <col min="12756" max="12756" width="10.85546875" bestFit="1" customWidth="1"/>
    <col min="12757" max="12757" width="12" bestFit="1" customWidth="1"/>
    <col min="12758" max="12758" width="10.42578125" bestFit="1" customWidth="1"/>
    <col min="12759" max="12759" width="9.28515625" bestFit="1" customWidth="1"/>
    <col min="12760" max="12760" width="8.28515625" bestFit="1" customWidth="1"/>
    <col min="12761" max="12762" width="8.85546875" bestFit="1" customWidth="1"/>
    <col min="12763" max="12763" width="8.7109375" bestFit="1" customWidth="1"/>
    <col min="12764" max="12764" width="10.42578125" bestFit="1" customWidth="1"/>
    <col min="12765" max="12765" width="10" bestFit="1" customWidth="1"/>
    <col min="12766" max="12766" width="9.28515625" bestFit="1" customWidth="1"/>
    <col min="12767" max="12767" width="10" customWidth="1"/>
    <col min="12768" max="12768" width="8.7109375" bestFit="1" customWidth="1"/>
    <col min="12769" max="12769" width="7.7109375" customWidth="1"/>
    <col min="12770" max="12770" width="9.42578125" bestFit="1" customWidth="1"/>
    <col min="12771" max="12771" width="9.28515625" bestFit="1" customWidth="1"/>
    <col min="12772" max="12773" width="10.42578125" bestFit="1" customWidth="1"/>
    <col min="12774" max="12774" width="11.140625" bestFit="1" customWidth="1"/>
    <col min="12775" max="12775" width="11" bestFit="1" customWidth="1"/>
    <col min="12776" max="12776" width="10.42578125" bestFit="1" customWidth="1"/>
    <col min="12777" max="12777" width="11.5703125" bestFit="1" customWidth="1"/>
    <col min="12778" max="12778" width="12" bestFit="1" customWidth="1"/>
    <col min="12779" max="12779" width="11.140625" bestFit="1" customWidth="1"/>
    <col min="12780" max="12780" width="9.85546875" bestFit="1" customWidth="1"/>
    <col min="12781" max="12781" width="11.42578125" customWidth="1"/>
    <col min="12782" max="12782" width="5.85546875" bestFit="1" customWidth="1"/>
    <col min="12783" max="12784" width="7.7109375" customWidth="1"/>
    <col min="13004" max="13004" width="13" customWidth="1"/>
    <col min="13005" max="13005" width="15.28515625" bestFit="1" customWidth="1"/>
    <col min="13006" max="13006" width="9.7109375" bestFit="1" customWidth="1"/>
    <col min="13007" max="13007" width="9.7109375" customWidth="1"/>
    <col min="13008" max="13008" width="10.5703125" bestFit="1" customWidth="1"/>
    <col min="13009" max="13009" width="11" bestFit="1" customWidth="1"/>
    <col min="13010" max="13010" width="9.7109375" customWidth="1"/>
    <col min="13011" max="13011" width="10.42578125" bestFit="1" customWidth="1"/>
    <col min="13012" max="13012" width="10.85546875" bestFit="1" customWidth="1"/>
    <col min="13013" max="13013" width="12" bestFit="1" customWidth="1"/>
    <col min="13014" max="13014" width="10.42578125" bestFit="1" customWidth="1"/>
    <col min="13015" max="13015" width="9.28515625" bestFit="1" customWidth="1"/>
    <col min="13016" max="13016" width="8.28515625" bestFit="1" customWidth="1"/>
    <col min="13017" max="13018" width="8.85546875" bestFit="1" customWidth="1"/>
    <col min="13019" max="13019" width="8.7109375" bestFit="1" customWidth="1"/>
    <col min="13020" max="13020" width="10.42578125" bestFit="1" customWidth="1"/>
    <col min="13021" max="13021" width="10" bestFit="1" customWidth="1"/>
    <col min="13022" max="13022" width="9.28515625" bestFit="1" customWidth="1"/>
    <col min="13023" max="13023" width="10" customWidth="1"/>
    <col min="13024" max="13024" width="8.7109375" bestFit="1" customWidth="1"/>
    <col min="13025" max="13025" width="7.7109375" customWidth="1"/>
    <col min="13026" max="13026" width="9.42578125" bestFit="1" customWidth="1"/>
    <col min="13027" max="13027" width="9.28515625" bestFit="1" customWidth="1"/>
    <col min="13028" max="13029" width="10.42578125" bestFit="1" customWidth="1"/>
    <col min="13030" max="13030" width="11.140625" bestFit="1" customWidth="1"/>
    <col min="13031" max="13031" width="11" bestFit="1" customWidth="1"/>
    <col min="13032" max="13032" width="10.42578125" bestFit="1" customWidth="1"/>
    <col min="13033" max="13033" width="11.5703125" bestFit="1" customWidth="1"/>
    <col min="13034" max="13034" width="12" bestFit="1" customWidth="1"/>
    <col min="13035" max="13035" width="11.140625" bestFit="1" customWidth="1"/>
    <col min="13036" max="13036" width="9.85546875" bestFit="1" customWidth="1"/>
    <col min="13037" max="13037" width="11.42578125" customWidth="1"/>
    <col min="13038" max="13038" width="5.85546875" bestFit="1" customWidth="1"/>
    <col min="13039" max="13040" width="7.7109375" customWidth="1"/>
    <col min="13260" max="13260" width="13" customWidth="1"/>
    <col min="13261" max="13261" width="15.28515625" bestFit="1" customWidth="1"/>
    <col min="13262" max="13262" width="9.7109375" bestFit="1" customWidth="1"/>
    <col min="13263" max="13263" width="9.7109375" customWidth="1"/>
    <col min="13264" max="13264" width="10.5703125" bestFit="1" customWidth="1"/>
    <col min="13265" max="13265" width="11" bestFit="1" customWidth="1"/>
    <col min="13266" max="13266" width="9.7109375" customWidth="1"/>
    <col min="13267" max="13267" width="10.42578125" bestFit="1" customWidth="1"/>
    <col min="13268" max="13268" width="10.85546875" bestFit="1" customWidth="1"/>
    <col min="13269" max="13269" width="12" bestFit="1" customWidth="1"/>
    <col min="13270" max="13270" width="10.42578125" bestFit="1" customWidth="1"/>
    <col min="13271" max="13271" width="9.28515625" bestFit="1" customWidth="1"/>
    <col min="13272" max="13272" width="8.28515625" bestFit="1" customWidth="1"/>
    <col min="13273" max="13274" width="8.85546875" bestFit="1" customWidth="1"/>
    <col min="13275" max="13275" width="8.7109375" bestFit="1" customWidth="1"/>
    <col min="13276" max="13276" width="10.42578125" bestFit="1" customWidth="1"/>
    <col min="13277" max="13277" width="10" bestFit="1" customWidth="1"/>
    <col min="13278" max="13278" width="9.28515625" bestFit="1" customWidth="1"/>
    <col min="13279" max="13279" width="10" customWidth="1"/>
    <col min="13280" max="13280" width="8.7109375" bestFit="1" customWidth="1"/>
    <col min="13281" max="13281" width="7.7109375" customWidth="1"/>
    <col min="13282" max="13282" width="9.42578125" bestFit="1" customWidth="1"/>
    <col min="13283" max="13283" width="9.28515625" bestFit="1" customWidth="1"/>
    <col min="13284" max="13285" width="10.42578125" bestFit="1" customWidth="1"/>
    <col min="13286" max="13286" width="11.140625" bestFit="1" customWidth="1"/>
    <col min="13287" max="13287" width="11" bestFit="1" customWidth="1"/>
    <col min="13288" max="13288" width="10.42578125" bestFit="1" customWidth="1"/>
    <col min="13289" max="13289" width="11.5703125" bestFit="1" customWidth="1"/>
    <col min="13290" max="13290" width="12" bestFit="1" customWidth="1"/>
    <col min="13291" max="13291" width="11.140625" bestFit="1" customWidth="1"/>
    <col min="13292" max="13292" width="9.85546875" bestFit="1" customWidth="1"/>
    <col min="13293" max="13293" width="11.42578125" customWidth="1"/>
    <col min="13294" max="13294" width="5.85546875" bestFit="1" customWidth="1"/>
    <col min="13295" max="13296" width="7.7109375" customWidth="1"/>
    <col min="13516" max="13516" width="13" customWidth="1"/>
    <col min="13517" max="13517" width="15.28515625" bestFit="1" customWidth="1"/>
    <col min="13518" max="13518" width="9.7109375" bestFit="1" customWidth="1"/>
    <col min="13519" max="13519" width="9.7109375" customWidth="1"/>
    <col min="13520" max="13520" width="10.5703125" bestFit="1" customWidth="1"/>
    <col min="13521" max="13521" width="11" bestFit="1" customWidth="1"/>
    <col min="13522" max="13522" width="9.7109375" customWidth="1"/>
    <col min="13523" max="13523" width="10.42578125" bestFit="1" customWidth="1"/>
    <col min="13524" max="13524" width="10.85546875" bestFit="1" customWidth="1"/>
    <col min="13525" max="13525" width="12" bestFit="1" customWidth="1"/>
    <col min="13526" max="13526" width="10.42578125" bestFit="1" customWidth="1"/>
    <col min="13527" max="13527" width="9.28515625" bestFit="1" customWidth="1"/>
    <col min="13528" max="13528" width="8.28515625" bestFit="1" customWidth="1"/>
    <col min="13529" max="13530" width="8.85546875" bestFit="1" customWidth="1"/>
    <col min="13531" max="13531" width="8.7109375" bestFit="1" customWidth="1"/>
    <col min="13532" max="13532" width="10.42578125" bestFit="1" customWidth="1"/>
    <col min="13533" max="13533" width="10" bestFit="1" customWidth="1"/>
    <col min="13534" max="13534" width="9.28515625" bestFit="1" customWidth="1"/>
    <col min="13535" max="13535" width="10" customWidth="1"/>
    <col min="13536" max="13536" width="8.7109375" bestFit="1" customWidth="1"/>
    <col min="13537" max="13537" width="7.7109375" customWidth="1"/>
    <col min="13538" max="13538" width="9.42578125" bestFit="1" customWidth="1"/>
    <col min="13539" max="13539" width="9.28515625" bestFit="1" customWidth="1"/>
    <col min="13540" max="13541" width="10.42578125" bestFit="1" customWidth="1"/>
    <col min="13542" max="13542" width="11.140625" bestFit="1" customWidth="1"/>
    <col min="13543" max="13543" width="11" bestFit="1" customWidth="1"/>
    <col min="13544" max="13544" width="10.42578125" bestFit="1" customWidth="1"/>
    <col min="13545" max="13545" width="11.5703125" bestFit="1" customWidth="1"/>
    <col min="13546" max="13546" width="12" bestFit="1" customWidth="1"/>
    <col min="13547" max="13547" width="11.140625" bestFit="1" customWidth="1"/>
    <col min="13548" max="13548" width="9.85546875" bestFit="1" customWidth="1"/>
    <col min="13549" max="13549" width="11.42578125" customWidth="1"/>
    <col min="13550" max="13550" width="5.85546875" bestFit="1" customWidth="1"/>
    <col min="13551" max="13552" width="7.7109375" customWidth="1"/>
    <col min="13772" max="13772" width="13" customWidth="1"/>
    <col min="13773" max="13773" width="15.28515625" bestFit="1" customWidth="1"/>
    <col min="13774" max="13774" width="9.7109375" bestFit="1" customWidth="1"/>
    <col min="13775" max="13775" width="9.7109375" customWidth="1"/>
    <col min="13776" max="13776" width="10.5703125" bestFit="1" customWidth="1"/>
    <col min="13777" max="13777" width="11" bestFit="1" customWidth="1"/>
    <col min="13778" max="13778" width="9.7109375" customWidth="1"/>
    <col min="13779" max="13779" width="10.42578125" bestFit="1" customWidth="1"/>
    <col min="13780" max="13780" width="10.85546875" bestFit="1" customWidth="1"/>
    <col min="13781" max="13781" width="12" bestFit="1" customWidth="1"/>
    <col min="13782" max="13782" width="10.42578125" bestFit="1" customWidth="1"/>
    <col min="13783" max="13783" width="9.28515625" bestFit="1" customWidth="1"/>
    <col min="13784" max="13784" width="8.28515625" bestFit="1" customWidth="1"/>
    <col min="13785" max="13786" width="8.85546875" bestFit="1" customWidth="1"/>
    <col min="13787" max="13787" width="8.7109375" bestFit="1" customWidth="1"/>
    <col min="13788" max="13788" width="10.42578125" bestFit="1" customWidth="1"/>
    <col min="13789" max="13789" width="10" bestFit="1" customWidth="1"/>
    <col min="13790" max="13790" width="9.28515625" bestFit="1" customWidth="1"/>
    <col min="13791" max="13791" width="10" customWidth="1"/>
    <col min="13792" max="13792" width="8.7109375" bestFit="1" customWidth="1"/>
    <col min="13793" max="13793" width="7.7109375" customWidth="1"/>
    <col min="13794" max="13794" width="9.42578125" bestFit="1" customWidth="1"/>
    <col min="13795" max="13795" width="9.28515625" bestFit="1" customWidth="1"/>
    <col min="13796" max="13797" width="10.42578125" bestFit="1" customWidth="1"/>
    <col min="13798" max="13798" width="11.140625" bestFit="1" customWidth="1"/>
    <col min="13799" max="13799" width="11" bestFit="1" customWidth="1"/>
    <col min="13800" max="13800" width="10.42578125" bestFit="1" customWidth="1"/>
    <col min="13801" max="13801" width="11.5703125" bestFit="1" customWidth="1"/>
    <col min="13802" max="13802" width="12" bestFit="1" customWidth="1"/>
    <col min="13803" max="13803" width="11.140625" bestFit="1" customWidth="1"/>
    <col min="13804" max="13804" width="9.85546875" bestFit="1" customWidth="1"/>
    <col min="13805" max="13805" width="11.42578125" customWidth="1"/>
    <col min="13806" max="13806" width="5.85546875" bestFit="1" customWidth="1"/>
    <col min="13807" max="13808" width="7.7109375" customWidth="1"/>
    <col min="14028" max="14028" width="13" customWidth="1"/>
    <col min="14029" max="14029" width="15.28515625" bestFit="1" customWidth="1"/>
    <col min="14030" max="14030" width="9.7109375" bestFit="1" customWidth="1"/>
    <col min="14031" max="14031" width="9.7109375" customWidth="1"/>
    <col min="14032" max="14032" width="10.5703125" bestFit="1" customWidth="1"/>
    <col min="14033" max="14033" width="11" bestFit="1" customWidth="1"/>
    <col min="14034" max="14034" width="9.7109375" customWidth="1"/>
    <col min="14035" max="14035" width="10.42578125" bestFit="1" customWidth="1"/>
    <col min="14036" max="14036" width="10.85546875" bestFit="1" customWidth="1"/>
    <col min="14037" max="14037" width="12" bestFit="1" customWidth="1"/>
    <col min="14038" max="14038" width="10.42578125" bestFit="1" customWidth="1"/>
    <col min="14039" max="14039" width="9.28515625" bestFit="1" customWidth="1"/>
    <col min="14040" max="14040" width="8.28515625" bestFit="1" customWidth="1"/>
    <col min="14041" max="14042" width="8.85546875" bestFit="1" customWidth="1"/>
    <col min="14043" max="14043" width="8.7109375" bestFit="1" customWidth="1"/>
    <col min="14044" max="14044" width="10.42578125" bestFit="1" customWidth="1"/>
    <col min="14045" max="14045" width="10" bestFit="1" customWidth="1"/>
    <col min="14046" max="14046" width="9.28515625" bestFit="1" customWidth="1"/>
    <col min="14047" max="14047" width="10" customWidth="1"/>
    <col min="14048" max="14048" width="8.7109375" bestFit="1" customWidth="1"/>
    <col min="14049" max="14049" width="7.7109375" customWidth="1"/>
    <col min="14050" max="14050" width="9.42578125" bestFit="1" customWidth="1"/>
    <col min="14051" max="14051" width="9.28515625" bestFit="1" customWidth="1"/>
    <col min="14052" max="14053" width="10.42578125" bestFit="1" customWidth="1"/>
    <col min="14054" max="14054" width="11.140625" bestFit="1" customWidth="1"/>
    <col min="14055" max="14055" width="11" bestFit="1" customWidth="1"/>
    <col min="14056" max="14056" width="10.42578125" bestFit="1" customWidth="1"/>
    <col min="14057" max="14057" width="11.5703125" bestFit="1" customWidth="1"/>
    <col min="14058" max="14058" width="12" bestFit="1" customWidth="1"/>
    <col min="14059" max="14059" width="11.140625" bestFit="1" customWidth="1"/>
    <col min="14060" max="14060" width="9.85546875" bestFit="1" customWidth="1"/>
    <col min="14061" max="14061" width="11.42578125" customWidth="1"/>
    <col min="14062" max="14062" width="5.85546875" bestFit="1" customWidth="1"/>
    <col min="14063" max="14064" width="7.7109375" customWidth="1"/>
    <col min="14284" max="14284" width="13" customWidth="1"/>
    <col min="14285" max="14285" width="15.28515625" bestFit="1" customWidth="1"/>
    <col min="14286" max="14286" width="9.7109375" bestFit="1" customWidth="1"/>
    <col min="14287" max="14287" width="9.7109375" customWidth="1"/>
    <col min="14288" max="14288" width="10.5703125" bestFit="1" customWidth="1"/>
    <col min="14289" max="14289" width="11" bestFit="1" customWidth="1"/>
    <col min="14290" max="14290" width="9.7109375" customWidth="1"/>
    <col min="14291" max="14291" width="10.42578125" bestFit="1" customWidth="1"/>
    <col min="14292" max="14292" width="10.85546875" bestFit="1" customWidth="1"/>
    <col min="14293" max="14293" width="12" bestFit="1" customWidth="1"/>
    <col min="14294" max="14294" width="10.42578125" bestFit="1" customWidth="1"/>
    <col min="14295" max="14295" width="9.28515625" bestFit="1" customWidth="1"/>
    <col min="14296" max="14296" width="8.28515625" bestFit="1" customWidth="1"/>
    <col min="14297" max="14298" width="8.85546875" bestFit="1" customWidth="1"/>
    <col min="14299" max="14299" width="8.7109375" bestFit="1" customWidth="1"/>
    <col min="14300" max="14300" width="10.42578125" bestFit="1" customWidth="1"/>
    <col min="14301" max="14301" width="10" bestFit="1" customWidth="1"/>
    <col min="14302" max="14302" width="9.28515625" bestFit="1" customWidth="1"/>
    <col min="14303" max="14303" width="10" customWidth="1"/>
    <col min="14304" max="14304" width="8.7109375" bestFit="1" customWidth="1"/>
    <col min="14305" max="14305" width="7.7109375" customWidth="1"/>
    <col min="14306" max="14306" width="9.42578125" bestFit="1" customWidth="1"/>
    <col min="14307" max="14307" width="9.28515625" bestFit="1" customWidth="1"/>
    <col min="14308" max="14309" width="10.42578125" bestFit="1" customWidth="1"/>
    <col min="14310" max="14310" width="11.140625" bestFit="1" customWidth="1"/>
    <col min="14311" max="14311" width="11" bestFit="1" customWidth="1"/>
    <col min="14312" max="14312" width="10.42578125" bestFit="1" customWidth="1"/>
    <col min="14313" max="14313" width="11.5703125" bestFit="1" customWidth="1"/>
    <col min="14314" max="14314" width="12" bestFit="1" customWidth="1"/>
    <col min="14315" max="14315" width="11.140625" bestFit="1" customWidth="1"/>
    <col min="14316" max="14316" width="9.85546875" bestFit="1" customWidth="1"/>
    <col min="14317" max="14317" width="11.42578125" customWidth="1"/>
    <col min="14318" max="14318" width="5.85546875" bestFit="1" customWidth="1"/>
    <col min="14319" max="14320" width="7.7109375" customWidth="1"/>
    <col min="14540" max="14540" width="13" customWidth="1"/>
    <col min="14541" max="14541" width="15.28515625" bestFit="1" customWidth="1"/>
    <col min="14542" max="14542" width="9.7109375" bestFit="1" customWidth="1"/>
    <col min="14543" max="14543" width="9.7109375" customWidth="1"/>
    <col min="14544" max="14544" width="10.5703125" bestFit="1" customWidth="1"/>
    <col min="14545" max="14545" width="11" bestFit="1" customWidth="1"/>
    <col min="14546" max="14546" width="9.7109375" customWidth="1"/>
    <col min="14547" max="14547" width="10.42578125" bestFit="1" customWidth="1"/>
    <col min="14548" max="14548" width="10.85546875" bestFit="1" customWidth="1"/>
    <col min="14549" max="14549" width="12" bestFit="1" customWidth="1"/>
    <col min="14550" max="14550" width="10.42578125" bestFit="1" customWidth="1"/>
    <col min="14551" max="14551" width="9.28515625" bestFit="1" customWidth="1"/>
    <col min="14552" max="14552" width="8.28515625" bestFit="1" customWidth="1"/>
    <col min="14553" max="14554" width="8.85546875" bestFit="1" customWidth="1"/>
    <col min="14555" max="14555" width="8.7109375" bestFit="1" customWidth="1"/>
    <col min="14556" max="14556" width="10.42578125" bestFit="1" customWidth="1"/>
    <col min="14557" max="14557" width="10" bestFit="1" customWidth="1"/>
    <col min="14558" max="14558" width="9.28515625" bestFit="1" customWidth="1"/>
    <col min="14559" max="14559" width="10" customWidth="1"/>
    <col min="14560" max="14560" width="8.7109375" bestFit="1" customWidth="1"/>
    <col min="14561" max="14561" width="7.7109375" customWidth="1"/>
    <col min="14562" max="14562" width="9.42578125" bestFit="1" customWidth="1"/>
    <col min="14563" max="14563" width="9.28515625" bestFit="1" customWidth="1"/>
    <col min="14564" max="14565" width="10.42578125" bestFit="1" customWidth="1"/>
    <col min="14566" max="14566" width="11.140625" bestFit="1" customWidth="1"/>
    <col min="14567" max="14567" width="11" bestFit="1" customWidth="1"/>
    <col min="14568" max="14568" width="10.42578125" bestFit="1" customWidth="1"/>
    <col min="14569" max="14569" width="11.5703125" bestFit="1" customWidth="1"/>
    <col min="14570" max="14570" width="12" bestFit="1" customWidth="1"/>
    <col min="14571" max="14571" width="11.140625" bestFit="1" customWidth="1"/>
    <col min="14572" max="14572" width="9.85546875" bestFit="1" customWidth="1"/>
    <col min="14573" max="14573" width="11.42578125" customWidth="1"/>
    <col min="14574" max="14574" width="5.85546875" bestFit="1" customWidth="1"/>
    <col min="14575" max="14576" width="7.7109375" customWidth="1"/>
    <col min="14796" max="14796" width="13" customWidth="1"/>
    <col min="14797" max="14797" width="15.28515625" bestFit="1" customWidth="1"/>
    <col min="14798" max="14798" width="9.7109375" bestFit="1" customWidth="1"/>
    <col min="14799" max="14799" width="9.7109375" customWidth="1"/>
    <col min="14800" max="14800" width="10.5703125" bestFit="1" customWidth="1"/>
    <col min="14801" max="14801" width="11" bestFit="1" customWidth="1"/>
    <col min="14802" max="14802" width="9.7109375" customWidth="1"/>
    <col min="14803" max="14803" width="10.42578125" bestFit="1" customWidth="1"/>
    <col min="14804" max="14804" width="10.85546875" bestFit="1" customWidth="1"/>
    <col min="14805" max="14805" width="12" bestFit="1" customWidth="1"/>
    <col min="14806" max="14806" width="10.42578125" bestFit="1" customWidth="1"/>
    <col min="14807" max="14807" width="9.28515625" bestFit="1" customWidth="1"/>
    <col min="14808" max="14808" width="8.28515625" bestFit="1" customWidth="1"/>
    <col min="14809" max="14810" width="8.85546875" bestFit="1" customWidth="1"/>
    <col min="14811" max="14811" width="8.7109375" bestFit="1" customWidth="1"/>
    <col min="14812" max="14812" width="10.42578125" bestFit="1" customWidth="1"/>
    <col min="14813" max="14813" width="10" bestFit="1" customWidth="1"/>
    <col min="14814" max="14814" width="9.28515625" bestFit="1" customWidth="1"/>
    <col min="14815" max="14815" width="10" customWidth="1"/>
    <col min="14816" max="14816" width="8.7109375" bestFit="1" customWidth="1"/>
    <col min="14817" max="14817" width="7.7109375" customWidth="1"/>
    <col min="14818" max="14818" width="9.42578125" bestFit="1" customWidth="1"/>
    <col min="14819" max="14819" width="9.28515625" bestFit="1" customWidth="1"/>
    <col min="14820" max="14821" width="10.42578125" bestFit="1" customWidth="1"/>
    <col min="14822" max="14822" width="11.140625" bestFit="1" customWidth="1"/>
    <col min="14823" max="14823" width="11" bestFit="1" customWidth="1"/>
    <col min="14824" max="14824" width="10.42578125" bestFit="1" customWidth="1"/>
    <col min="14825" max="14825" width="11.5703125" bestFit="1" customWidth="1"/>
    <col min="14826" max="14826" width="12" bestFit="1" customWidth="1"/>
    <col min="14827" max="14827" width="11.140625" bestFit="1" customWidth="1"/>
    <col min="14828" max="14828" width="9.85546875" bestFit="1" customWidth="1"/>
    <col min="14829" max="14829" width="11.42578125" customWidth="1"/>
    <col min="14830" max="14830" width="5.85546875" bestFit="1" customWidth="1"/>
    <col min="14831" max="14832" width="7.7109375" customWidth="1"/>
    <col min="15052" max="15052" width="13" customWidth="1"/>
    <col min="15053" max="15053" width="15.28515625" bestFit="1" customWidth="1"/>
    <col min="15054" max="15054" width="9.7109375" bestFit="1" customWidth="1"/>
    <col min="15055" max="15055" width="9.7109375" customWidth="1"/>
    <col min="15056" max="15056" width="10.5703125" bestFit="1" customWidth="1"/>
    <col min="15057" max="15057" width="11" bestFit="1" customWidth="1"/>
    <col min="15058" max="15058" width="9.7109375" customWidth="1"/>
    <col min="15059" max="15059" width="10.42578125" bestFit="1" customWidth="1"/>
    <col min="15060" max="15060" width="10.85546875" bestFit="1" customWidth="1"/>
    <col min="15061" max="15061" width="12" bestFit="1" customWidth="1"/>
    <col min="15062" max="15062" width="10.42578125" bestFit="1" customWidth="1"/>
    <col min="15063" max="15063" width="9.28515625" bestFit="1" customWidth="1"/>
    <col min="15064" max="15064" width="8.28515625" bestFit="1" customWidth="1"/>
    <col min="15065" max="15066" width="8.85546875" bestFit="1" customWidth="1"/>
    <col min="15067" max="15067" width="8.7109375" bestFit="1" customWidth="1"/>
    <col min="15068" max="15068" width="10.42578125" bestFit="1" customWidth="1"/>
    <col min="15069" max="15069" width="10" bestFit="1" customWidth="1"/>
    <col min="15070" max="15070" width="9.28515625" bestFit="1" customWidth="1"/>
    <col min="15071" max="15071" width="10" customWidth="1"/>
    <col min="15072" max="15072" width="8.7109375" bestFit="1" customWidth="1"/>
    <col min="15073" max="15073" width="7.7109375" customWidth="1"/>
    <col min="15074" max="15074" width="9.42578125" bestFit="1" customWidth="1"/>
    <col min="15075" max="15075" width="9.28515625" bestFit="1" customWidth="1"/>
    <col min="15076" max="15077" width="10.42578125" bestFit="1" customWidth="1"/>
    <col min="15078" max="15078" width="11.140625" bestFit="1" customWidth="1"/>
    <col min="15079" max="15079" width="11" bestFit="1" customWidth="1"/>
    <col min="15080" max="15080" width="10.42578125" bestFit="1" customWidth="1"/>
    <col min="15081" max="15081" width="11.5703125" bestFit="1" customWidth="1"/>
    <col min="15082" max="15082" width="12" bestFit="1" customWidth="1"/>
    <col min="15083" max="15083" width="11.140625" bestFit="1" customWidth="1"/>
    <col min="15084" max="15084" width="9.85546875" bestFit="1" customWidth="1"/>
    <col min="15085" max="15085" width="11.42578125" customWidth="1"/>
    <col min="15086" max="15086" width="5.85546875" bestFit="1" customWidth="1"/>
    <col min="15087" max="15088" width="7.7109375" customWidth="1"/>
    <col min="15308" max="15308" width="13" customWidth="1"/>
    <col min="15309" max="15309" width="15.28515625" bestFit="1" customWidth="1"/>
    <col min="15310" max="15310" width="9.7109375" bestFit="1" customWidth="1"/>
    <col min="15311" max="15311" width="9.7109375" customWidth="1"/>
    <col min="15312" max="15312" width="10.5703125" bestFit="1" customWidth="1"/>
    <col min="15313" max="15313" width="11" bestFit="1" customWidth="1"/>
    <col min="15314" max="15314" width="9.7109375" customWidth="1"/>
    <col min="15315" max="15315" width="10.42578125" bestFit="1" customWidth="1"/>
    <col min="15316" max="15316" width="10.85546875" bestFit="1" customWidth="1"/>
    <col min="15317" max="15317" width="12" bestFit="1" customWidth="1"/>
    <col min="15318" max="15318" width="10.42578125" bestFit="1" customWidth="1"/>
    <col min="15319" max="15319" width="9.28515625" bestFit="1" customWidth="1"/>
    <col min="15320" max="15320" width="8.28515625" bestFit="1" customWidth="1"/>
    <col min="15321" max="15322" width="8.85546875" bestFit="1" customWidth="1"/>
    <col min="15323" max="15323" width="8.7109375" bestFit="1" customWidth="1"/>
    <col min="15324" max="15324" width="10.42578125" bestFit="1" customWidth="1"/>
    <col min="15325" max="15325" width="10" bestFit="1" customWidth="1"/>
    <col min="15326" max="15326" width="9.28515625" bestFit="1" customWidth="1"/>
    <col min="15327" max="15327" width="10" customWidth="1"/>
    <col min="15328" max="15328" width="8.7109375" bestFit="1" customWidth="1"/>
    <col min="15329" max="15329" width="7.7109375" customWidth="1"/>
    <col min="15330" max="15330" width="9.42578125" bestFit="1" customWidth="1"/>
    <col min="15331" max="15331" width="9.28515625" bestFit="1" customWidth="1"/>
    <col min="15332" max="15333" width="10.42578125" bestFit="1" customWidth="1"/>
    <col min="15334" max="15334" width="11.140625" bestFit="1" customWidth="1"/>
    <col min="15335" max="15335" width="11" bestFit="1" customWidth="1"/>
    <col min="15336" max="15336" width="10.42578125" bestFit="1" customWidth="1"/>
    <col min="15337" max="15337" width="11.5703125" bestFit="1" customWidth="1"/>
    <col min="15338" max="15338" width="12" bestFit="1" customWidth="1"/>
    <col min="15339" max="15339" width="11.140625" bestFit="1" customWidth="1"/>
    <col min="15340" max="15340" width="9.85546875" bestFit="1" customWidth="1"/>
    <col min="15341" max="15341" width="11.42578125" customWidth="1"/>
    <col min="15342" max="15342" width="5.85546875" bestFit="1" customWidth="1"/>
    <col min="15343" max="15344" width="7.7109375" customWidth="1"/>
    <col min="15564" max="15564" width="13" customWidth="1"/>
    <col min="15565" max="15565" width="15.28515625" bestFit="1" customWidth="1"/>
    <col min="15566" max="15566" width="9.7109375" bestFit="1" customWidth="1"/>
    <col min="15567" max="15567" width="9.7109375" customWidth="1"/>
    <col min="15568" max="15568" width="10.5703125" bestFit="1" customWidth="1"/>
    <col min="15569" max="15569" width="11" bestFit="1" customWidth="1"/>
    <col min="15570" max="15570" width="9.7109375" customWidth="1"/>
    <col min="15571" max="15571" width="10.42578125" bestFit="1" customWidth="1"/>
    <col min="15572" max="15572" width="10.85546875" bestFit="1" customWidth="1"/>
    <col min="15573" max="15573" width="12" bestFit="1" customWidth="1"/>
    <col min="15574" max="15574" width="10.42578125" bestFit="1" customWidth="1"/>
    <col min="15575" max="15575" width="9.28515625" bestFit="1" customWidth="1"/>
    <col min="15576" max="15576" width="8.28515625" bestFit="1" customWidth="1"/>
    <col min="15577" max="15578" width="8.85546875" bestFit="1" customWidth="1"/>
    <col min="15579" max="15579" width="8.7109375" bestFit="1" customWidth="1"/>
    <col min="15580" max="15580" width="10.42578125" bestFit="1" customWidth="1"/>
    <col min="15581" max="15581" width="10" bestFit="1" customWidth="1"/>
    <col min="15582" max="15582" width="9.28515625" bestFit="1" customWidth="1"/>
    <col min="15583" max="15583" width="10" customWidth="1"/>
    <col min="15584" max="15584" width="8.7109375" bestFit="1" customWidth="1"/>
    <col min="15585" max="15585" width="7.7109375" customWidth="1"/>
    <col min="15586" max="15586" width="9.42578125" bestFit="1" customWidth="1"/>
    <col min="15587" max="15587" width="9.28515625" bestFit="1" customWidth="1"/>
    <col min="15588" max="15589" width="10.42578125" bestFit="1" customWidth="1"/>
    <col min="15590" max="15590" width="11.140625" bestFit="1" customWidth="1"/>
    <col min="15591" max="15591" width="11" bestFit="1" customWidth="1"/>
    <col min="15592" max="15592" width="10.42578125" bestFit="1" customWidth="1"/>
    <col min="15593" max="15593" width="11.5703125" bestFit="1" customWidth="1"/>
    <col min="15594" max="15594" width="12" bestFit="1" customWidth="1"/>
    <col min="15595" max="15595" width="11.140625" bestFit="1" customWidth="1"/>
    <col min="15596" max="15596" width="9.85546875" bestFit="1" customWidth="1"/>
    <col min="15597" max="15597" width="11.42578125" customWidth="1"/>
    <col min="15598" max="15598" width="5.85546875" bestFit="1" customWidth="1"/>
    <col min="15599" max="15600" width="7.7109375" customWidth="1"/>
    <col min="15820" max="15820" width="13" customWidth="1"/>
    <col min="15821" max="15821" width="15.28515625" bestFit="1" customWidth="1"/>
    <col min="15822" max="15822" width="9.7109375" bestFit="1" customWidth="1"/>
    <col min="15823" max="15823" width="9.7109375" customWidth="1"/>
    <col min="15824" max="15824" width="10.5703125" bestFit="1" customWidth="1"/>
    <col min="15825" max="15825" width="11" bestFit="1" customWidth="1"/>
    <col min="15826" max="15826" width="9.7109375" customWidth="1"/>
    <col min="15827" max="15827" width="10.42578125" bestFit="1" customWidth="1"/>
    <col min="15828" max="15828" width="10.85546875" bestFit="1" customWidth="1"/>
    <col min="15829" max="15829" width="12" bestFit="1" customWidth="1"/>
    <col min="15830" max="15830" width="10.42578125" bestFit="1" customWidth="1"/>
    <col min="15831" max="15831" width="9.28515625" bestFit="1" customWidth="1"/>
    <col min="15832" max="15832" width="8.28515625" bestFit="1" customWidth="1"/>
    <col min="15833" max="15834" width="8.85546875" bestFit="1" customWidth="1"/>
    <col min="15835" max="15835" width="8.7109375" bestFit="1" customWidth="1"/>
    <col min="15836" max="15836" width="10.42578125" bestFit="1" customWidth="1"/>
    <col min="15837" max="15837" width="10" bestFit="1" customWidth="1"/>
    <col min="15838" max="15838" width="9.28515625" bestFit="1" customWidth="1"/>
    <col min="15839" max="15839" width="10" customWidth="1"/>
    <col min="15840" max="15840" width="8.7109375" bestFit="1" customWidth="1"/>
    <col min="15841" max="15841" width="7.7109375" customWidth="1"/>
    <col min="15842" max="15842" width="9.42578125" bestFit="1" customWidth="1"/>
    <col min="15843" max="15843" width="9.28515625" bestFit="1" customWidth="1"/>
    <col min="15844" max="15845" width="10.42578125" bestFit="1" customWidth="1"/>
    <col min="15846" max="15846" width="11.140625" bestFit="1" customWidth="1"/>
    <col min="15847" max="15847" width="11" bestFit="1" customWidth="1"/>
    <col min="15848" max="15848" width="10.42578125" bestFit="1" customWidth="1"/>
    <col min="15849" max="15849" width="11.5703125" bestFit="1" customWidth="1"/>
    <col min="15850" max="15850" width="12" bestFit="1" customWidth="1"/>
    <col min="15851" max="15851" width="11.140625" bestFit="1" customWidth="1"/>
    <col min="15852" max="15852" width="9.85546875" bestFit="1" customWidth="1"/>
    <col min="15853" max="15853" width="11.42578125" customWidth="1"/>
    <col min="15854" max="15854" width="5.85546875" bestFit="1" customWidth="1"/>
    <col min="15855" max="15856" width="7.7109375" customWidth="1"/>
    <col min="16076" max="16076" width="13" customWidth="1"/>
    <col min="16077" max="16077" width="15.28515625" bestFit="1" customWidth="1"/>
    <col min="16078" max="16078" width="9.7109375" bestFit="1" customWidth="1"/>
    <col min="16079" max="16079" width="9.7109375" customWidth="1"/>
    <col min="16080" max="16080" width="10.5703125" bestFit="1" customWidth="1"/>
    <col min="16081" max="16081" width="11" bestFit="1" customWidth="1"/>
    <col min="16082" max="16082" width="9.7109375" customWidth="1"/>
    <col min="16083" max="16083" width="10.42578125" bestFit="1" customWidth="1"/>
    <col min="16084" max="16084" width="10.85546875" bestFit="1" customWidth="1"/>
    <col min="16085" max="16085" width="12" bestFit="1" customWidth="1"/>
    <col min="16086" max="16086" width="10.42578125" bestFit="1" customWidth="1"/>
    <col min="16087" max="16087" width="9.28515625" bestFit="1" customWidth="1"/>
    <col min="16088" max="16088" width="8.28515625" bestFit="1" customWidth="1"/>
    <col min="16089" max="16090" width="8.85546875" bestFit="1" customWidth="1"/>
    <col min="16091" max="16091" width="8.7109375" bestFit="1" customWidth="1"/>
    <col min="16092" max="16092" width="10.42578125" bestFit="1" customWidth="1"/>
    <col min="16093" max="16093" width="10" bestFit="1" customWidth="1"/>
    <col min="16094" max="16094" width="9.28515625" bestFit="1" customWidth="1"/>
    <col min="16095" max="16095" width="10" customWidth="1"/>
    <col min="16096" max="16096" width="8.7109375" bestFit="1" customWidth="1"/>
    <col min="16097" max="16097" width="7.7109375" customWidth="1"/>
    <col min="16098" max="16098" width="9.42578125" bestFit="1" customWidth="1"/>
    <col min="16099" max="16099" width="9.28515625" bestFit="1" customWidth="1"/>
    <col min="16100" max="16101" width="10.42578125" bestFit="1" customWidth="1"/>
    <col min="16102" max="16102" width="11.140625" bestFit="1" customWidth="1"/>
    <col min="16103" max="16103" width="11" bestFit="1" customWidth="1"/>
    <col min="16104" max="16104" width="10.42578125" bestFit="1" customWidth="1"/>
    <col min="16105" max="16105" width="11.5703125" bestFit="1" customWidth="1"/>
    <col min="16106" max="16106" width="12" bestFit="1" customWidth="1"/>
    <col min="16107" max="16107" width="11.140625" bestFit="1" customWidth="1"/>
    <col min="16108" max="16108" width="9.85546875" bestFit="1" customWidth="1"/>
    <col min="16109" max="16109" width="11.42578125" customWidth="1"/>
    <col min="16110" max="16110" width="5.85546875" bestFit="1" customWidth="1"/>
    <col min="16111" max="16112" width="7.7109375" customWidth="1"/>
  </cols>
  <sheetData>
    <row r="1" spans="1:74" ht="50.1" customHeight="1">
      <c r="B1" s="36" t="str">
        <f>Mov.tot!F1</f>
        <v>SUBVENC. DIPUTACIÓ DE BARCELONA</v>
      </c>
      <c r="C1" s="36" t="str">
        <f>Mov.tot!G1</f>
        <v>SUBVENC. AJUNTAMENT</v>
      </c>
      <c r="D1" s="36" t="str">
        <f>Mov.tot!H1</f>
        <v>SUBVENC. ACOLLIDA</v>
      </c>
      <c r="E1" s="36" t="str">
        <f>Mov.tot!I1</f>
        <v>SUBVENC. EXTRAESCOLARS</v>
      </c>
      <c r="F1" s="36" t="str">
        <f>Mov.tot!J1</f>
        <v>SUBVENC. ESCOLES OBERTES</v>
      </c>
      <c r="G1" s="36" t="str">
        <f>Mov.tot!K1</f>
        <v>QUOTES AMPA</v>
      </c>
      <c r="H1" s="36" t="str">
        <f>Mov.tot!L1</f>
        <v>EXTRAESC. INFANTILS</v>
      </c>
      <c r="I1" s="36" t="str">
        <f>Mov.tot!M1</f>
        <v>PISCINA CANET</v>
      </c>
      <c r="J1" s="36" t="str">
        <f>Mov.tot!N1</f>
        <v>EXTRAESC. ADULTS</v>
      </c>
      <c r="K1" s="36" t="str">
        <f>Mov.tot!O1</f>
        <v>ACOLLIDA MATINAL</v>
      </c>
      <c r="L1" s="36" t="str">
        <f>Mov.tot!P1</f>
        <v>LUDOTECA</v>
      </c>
      <c r="M1" s="36" t="str">
        <f>Mov.tot!Q1</f>
        <v>CASAL SETEMBRE</v>
      </c>
      <c r="N1" s="36" t="str">
        <f>Mov.tot!R1</f>
        <v>CASAL NADAL</v>
      </c>
      <c r="O1" s="36" t="str">
        <f>Mov.tot!S1</f>
        <v>CASAL S. BLANCA</v>
      </c>
      <c r="P1" s="36" t="str">
        <f>Mov.tot!T1</f>
        <v>CASAL JUNY</v>
      </c>
      <c r="Q1" s="36" t="str">
        <f>Mov.tot!U1</f>
        <v>CASTANYADA</v>
      </c>
      <c r="R1" s="36" t="str">
        <f>Mov.tot!V1</f>
        <v>NADAL</v>
      </c>
      <c r="S1" s="36" t="str">
        <f>Mov.tot!W1</f>
        <v>DVD NADAL</v>
      </c>
      <c r="T1" s="36" t="str">
        <f>Mov.tot!X1</f>
        <v>CARNAVAL</v>
      </c>
      <c r="U1" s="36" t="str">
        <f>Mov.tot!Y1</f>
        <v>SANT JORDI</v>
      </c>
      <c r="V1" s="36" t="str">
        <f>Mov.tot!Z1</f>
        <v>FINAL DE CURS</v>
      </c>
      <c r="W1" s="36" t="str">
        <f>Mov.tot!AA1</f>
        <v>BOC'N ROLL</v>
      </c>
      <c r="X1" s="36" t="str">
        <f>Mov.tot!AB1</f>
        <v>XANDALLS</v>
      </c>
      <c r="Y1" s="36" t="str">
        <f>Mov.tot!AC1</f>
        <v>LLIBRES TEXT</v>
      </c>
      <c r="Z1" s="36" t="str">
        <f>Mov.tot!AD1</f>
        <v>CALENDARIS</v>
      </c>
      <c r="AA1" s="36" t="str">
        <f>Mov.tot!AE1</f>
        <v>LOTERIA NADAL</v>
      </c>
      <c r="AB1" s="36" t="str">
        <f>Mov.tot!AF1</f>
        <v>PANERA NADAL</v>
      </c>
      <c r="AC1" s="35" t="str">
        <f>Mov.tot!AG1</f>
        <v>NÒMINES EXTRAESC. INFANT.</v>
      </c>
      <c r="AD1" s="35" t="str">
        <f>Mov.tot!AH1</f>
        <v>SS IMPOSTOS EXTRAESC. INFANT.</v>
      </c>
      <c r="AE1" s="35" t="str">
        <f>Mov.tot!AI1</f>
        <v>NÒMINES EXTRAESC. ADULTS</v>
      </c>
      <c r="AF1" s="35" t="str">
        <f>Mov.tot!AJ1</f>
        <v>SS IMPOSTOS EXTRAESC. ADULTS</v>
      </c>
      <c r="AG1" s="35" t="str">
        <f>Mov.tot!AK1</f>
        <v>MAT. EXTRAESC.</v>
      </c>
      <c r="AH1" s="35" t="str">
        <f>Mov.tot!AL1</f>
        <v>PISCINA CANET</v>
      </c>
      <c r="AI1" s="35" t="str">
        <f>Mov.tot!AM1</f>
        <v>NÒMINES ACOLL LUDOT</v>
      </c>
      <c r="AJ1" s="35" t="str">
        <f>Mov.tot!AN1</f>
        <v>SS IMPOSTOS ACOLL LUDOT</v>
      </c>
      <c r="AK1" s="35" t="str">
        <f>Mov.tot!AO1</f>
        <v>NÒMINES TEI</v>
      </c>
      <c r="AL1" s="35" t="str">
        <f>Mov.tot!AP1</f>
        <v>SS IMPOSTOS TEI</v>
      </c>
      <c r="AM1" s="35" t="str">
        <f>Mov.tot!AQ1</f>
        <v>MAT. LUDOTECA</v>
      </c>
      <c r="AN1" s="35" t="str">
        <f>Mov.tot!AR1</f>
        <v>CASAL SETEMBRE</v>
      </c>
      <c r="AO1" s="35" t="str">
        <f>Mov.tot!AS1</f>
        <v>CASAL NADAL</v>
      </c>
      <c r="AP1" s="35" t="str">
        <f>Mov.tot!AT1</f>
        <v>CASAL S. BLANCA</v>
      </c>
      <c r="AQ1" s="35" t="str">
        <f>Mov.tot!AU1</f>
        <v>CASAL JUNY</v>
      </c>
      <c r="AR1" s="35" t="str">
        <f>Mov.tot!AV1</f>
        <v>CASTANYADA</v>
      </c>
      <c r="AS1" s="35" t="str">
        <f>Mov.tot!AW1</f>
        <v>NADAL</v>
      </c>
      <c r="AT1" s="35" t="str">
        <f>Mov.tot!AX1</f>
        <v>DVD NADAL</v>
      </c>
      <c r="AU1" s="35" t="str">
        <f>Mov.tot!AY1</f>
        <v>CARNAVAL</v>
      </c>
      <c r="AV1" s="35" t="str">
        <f>Mov.tot!AZ1</f>
        <v>SANT JORDI</v>
      </c>
      <c r="AW1" s="35" t="str">
        <f>Mov.tot!BA1</f>
        <v xml:space="preserve">FINAL DE CURS </v>
      </c>
      <c r="AX1" s="35" t="str">
        <f>Mov.tot!BB1</f>
        <v>BOC'N ROLL</v>
      </c>
      <c r="AY1" s="35" t="str">
        <f>Mov.tot!BC1</f>
        <v>XANDALLS</v>
      </c>
      <c r="AZ1" s="35" t="str">
        <f>Mov.tot!BD1</f>
        <v>CALENDARIS</v>
      </c>
      <c r="BA1" s="35" t="str">
        <f>Mov.tot!BE1</f>
        <v>LOTERIA NADAL</v>
      </c>
      <c r="BB1" s="35" t="str">
        <f>Mov.tot!BF1</f>
        <v>PANERA NADAL</v>
      </c>
      <c r="BC1" s="35" t="str">
        <f>Mov.tot!BG1</f>
        <v>LLIBRES TEXT</v>
      </c>
      <c r="BD1" s="35" t="str">
        <f>Mov.tot!BH1</f>
        <v>BIBLIO SOBRE RODES</v>
      </c>
      <c r="BE1" s="35" t="str">
        <f>Mov.tot!BI1</f>
        <v>GESTORIA</v>
      </c>
      <c r="BF1" s="35" t="str">
        <f>Mov.tot!BJ1</f>
        <v>TAXES</v>
      </c>
      <c r="BG1" s="35" t="str">
        <f>Mov.tot!BK1</f>
        <v>ALTRES INVERSIÓ ESCOLA</v>
      </c>
      <c r="BH1" s="35" t="str">
        <f>Mov.tot!BL1</f>
        <v>PRESSUPOST ASSIGNAT ESCOLA</v>
      </c>
      <c r="BI1" s="35" t="str">
        <f>Mov.tot!BM1</f>
        <v>COMIS. TRANSF.</v>
      </c>
      <c r="BJ1" s="35" t="str">
        <f>Mov.tot!BN1</f>
        <v>COMIS. REBUTS</v>
      </c>
      <c r="BK1" s="35" t="str">
        <f>Mov.tot!BO1</f>
        <v>COMIS. CORREU</v>
      </c>
      <c r="BL1" s="35" t="str">
        <f>Mov.tot!BP1</f>
        <v>IMPOSTOS SOBRE COMISSIÓ</v>
      </c>
      <c r="BM1" s="35" t="str">
        <f>Mov.tot!BQ1</f>
        <v>COMIS. MANT.</v>
      </c>
      <c r="BN1" s="35" t="str">
        <f>Mov.tot!BR1</f>
        <v>QUOTA FAPAC</v>
      </c>
      <c r="BO1" s="35" t="str">
        <f>Mov.tot!BS1</f>
        <v>TELÈFON</v>
      </c>
      <c r="BP1" s="35" t="str">
        <f>Mov.tot!BT1</f>
        <v>RENTING FOTOC.</v>
      </c>
      <c r="BQ1" s="35" t="str">
        <f>Mov.tot!BU1</f>
        <v>MAT. OFICINA</v>
      </c>
      <c r="BR1" s="35" t="str">
        <f>Mov.tot!BV1</f>
        <v>VOLUNT. AdMunt</v>
      </c>
      <c r="BS1" s="35" t="str">
        <f>Mov.tot!BW1</f>
        <v>arenys.org</v>
      </c>
      <c r="BT1" s="35" t="str">
        <f>Mov.tot!BX1</f>
        <v>IMPAGATS</v>
      </c>
      <c r="BU1" s="36" t="str">
        <f>Mov.tot!BY1</f>
        <v>TOTAL INGRESSOS</v>
      </c>
      <c r="BV1" s="35" t="str">
        <f>Mov.tot!BZ1</f>
        <v>TOTAL DESPESES</v>
      </c>
    </row>
    <row r="2" spans="1:74">
      <c r="A2" s="7">
        <v>40787</v>
      </c>
      <c r="B2" s="17">
        <f>Mov.tot!F80</f>
        <v>0</v>
      </c>
      <c r="C2" s="17">
        <f>Mov.tot!G80</f>
        <v>0</v>
      </c>
      <c r="D2" s="17">
        <f>Mov.tot!H80</f>
        <v>0</v>
      </c>
      <c r="E2" s="17">
        <f>Mov.tot!I80</f>
        <v>0</v>
      </c>
      <c r="F2" s="17">
        <f>Mov.tot!J80</f>
        <v>0</v>
      </c>
      <c r="G2" s="17">
        <f>Mov.tot!K80</f>
        <v>6900</v>
      </c>
      <c r="H2" s="17">
        <f>Mov.tot!L80</f>
        <v>0</v>
      </c>
      <c r="I2" s="17">
        <f>Mov.tot!M80</f>
        <v>872</v>
      </c>
      <c r="J2" s="17">
        <f>Mov.tot!N80</f>
        <v>0</v>
      </c>
      <c r="K2" s="17">
        <f>Mov.tot!O80</f>
        <v>755.2</v>
      </c>
      <c r="L2" s="17">
        <f>Mov.tot!P80</f>
        <v>413.6</v>
      </c>
      <c r="M2" s="17">
        <f>Mov.tot!Q80</f>
        <v>0</v>
      </c>
      <c r="N2" s="17">
        <f>Mov.tot!R80</f>
        <v>0</v>
      </c>
      <c r="O2" s="17">
        <f>Mov.tot!S80</f>
        <v>0</v>
      </c>
      <c r="P2" s="17">
        <f>Mov.tot!T80</f>
        <v>0</v>
      </c>
      <c r="Q2" s="17">
        <f>Mov.tot!U80</f>
        <v>0</v>
      </c>
      <c r="R2" s="17">
        <f>Mov.tot!V80</f>
        <v>0</v>
      </c>
      <c r="S2" s="17">
        <f>Mov.tot!W80</f>
        <v>0</v>
      </c>
      <c r="T2" s="17">
        <f>Mov.tot!X80</f>
        <v>0</v>
      </c>
      <c r="U2" s="17">
        <f>Mov.tot!Y80</f>
        <v>0</v>
      </c>
      <c r="V2" s="17">
        <f>Mov.tot!Z80</f>
        <v>0.5</v>
      </c>
      <c r="W2" s="17">
        <f>Mov.tot!AA80</f>
        <v>40.5</v>
      </c>
      <c r="X2" s="17">
        <f>Mov.tot!AB80</f>
        <v>0</v>
      </c>
      <c r="Y2" s="17">
        <f>Mov.tot!AC80</f>
        <v>373.79000000000008</v>
      </c>
      <c r="Z2" s="17">
        <f>Mov.tot!AD80</f>
        <v>360</v>
      </c>
      <c r="AA2" s="17">
        <f>Mov.tot!AE80</f>
        <v>0</v>
      </c>
      <c r="AB2" s="17">
        <f>Mov.tot!AF80</f>
        <v>0</v>
      </c>
      <c r="AC2" s="17">
        <f>Mov.tot!AG80</f>
        <v>-156.84333333333333</v>
      </c>
      <c r="AD2" s="17">
        <f>Mov.tot!AH80</f>
        <v>-64.86</v>
      </c>
      <c r="AE2" s="17">
        <f>Mov.tot!AI80</f>
        <v>-156.84333333333333</v>
      </c>
      <c r="AF2" s="17">
        <f>Mov.tot!AJ80</f>
        <v>-64.86</v>
      </c>
      <c r="AG2" s="17">
        <f>Mov.tot!AK80</f>
        <v>0</v>
      </c>
      <c r="AH2" s="17">
        <f>Mov.tot!AL80</f>
        <v>0</v>
      </c>
      <c r="AI2" s="17">
        <f>Mov.tot!AM80</f>
        <v>-438.90333333333331</v>
      </c>
      <c r="AJ2" s="17">
        <f>Mov.tot!AN80</f>
        <v>-186.88</v>
      </c>
      <c r="AK2" s="17">
        <f>Mov.tot!AO80</f>
        <v>-329.06</v>
      </c>
      <c r="AL2" s="17">
        <f>Mov.tot!AP80</f>
        <v>-142.35</v>
      </c>
      <c r="AM2" s="17">
        <f>Mov.tot!AQ80</f>
        <v>0</v>
      </c>
      <c r="AN2" s="17">
        <f>Mov.tot!AR80</f>
        <v>0</v>
      </c>
      <c r="AO2" s="17">
        <f>Mov.tot!AS80</f>
        <v>0</v>
      </c>
      <c r="AP2" s="17">
        <f>Mov.tot!AT80</f>
        <v>0</v>
      </c>
      <c r="AQ2" s="17">
        <f>Mov.tot!AU80</f>
        <v>0</v>
      </c>
      <c r="AR2" s="17">
        <f>Mov.tot!AV80</f>
        <v>0</v>
      </c>
      <c r="AS2" s="17">
        <f>Mov.tot!AW80</f>
        <v>0</v>
      </c>
      <c r="AT2" s="17">
        <f>Mov.tot!AX80</f>
        <v>0</v>
      </c>
      <c r="AU2" s="17">
        <f>Mov.tot!AY80</f>
        <v>0</v>
      </c>
      <c r="AV2" s="17">
        <f>Mov.tot!AZ80</f>
        <v>0</v>
      </c>
      <c r="AW2" s="17">
        <f>Mov.tot!BA80</f>
        <v>0</v>
      </c>
      <c r="AX2" s="17">
        <f>Mov.tot!BB80</f>
        <v>0</v>
      </c>
      <c r="AY2" s="17">
        <f>Mov.tot!BC80</f>
        <v>0</v>
      </c>
      <c r="AZ2" s="17">
        <f>Mov.tot!BD80</f>
        <v>-471.88</v>
      </c>
      <c r="BA2" s="17">
        <f>Mov.tot!BE80</f>
        <v>0</v>
      </c>
      <c r="BB2" s="17">
        <f>Mov.tot!BF80</f>
        <v>0</v>
      </c>
      <c r="BC2" s="17">
        <f>Mov.tot!BG80</f>
        <v>0</v>
      </c>
      <c r="BD2" s="17">
        <f>Mov.tot!BH80</f>
        <v>0</v>
      </c>
      <c r="BE2" s="17">
        <f>Mov.tot!BI80</f>
        <v>-70.8</v>
      </c>
      <c r="BF2" s="17">
        <f>Mov.tot!BJ80</f>
        <v>0</v>
      </c>
      <c r="BG2" s="17">
        <f>Mov.tot!BK80</f>
        <v>0</v>
      </c>
      <c r="BH2" s="17">
        <f>Mov.tot!BL80</f>
        <v>0</v>
      </c>
      <c r="BI2" s="17">
        <f>Mov.tot!BM80</f>
        <v>-1.42</v>
      </c>
      <c r="BJ2" s="17">
        <f>Mov.tot!BN80</f>
        <v>-16.2</v>
      </c>
      <c r="BK2" s="17">
        <f>Mov.tot!BO80</f>
        <v>-0.35</v>
      </c>
      <c r="BL2" s="17">
        <f>Mov.tot!BP80</f>
        <v>-2.98</v>
      </c>
      <c r="BM2" s="17">
        <f>Mov.tot!BQ80</f>
        <v>-10</v>
      </c>
      <c r="BN2" s="17">
        <f>Mov.tot!BR80</f>
        <v>0</v>
      </c>
      <c r="BO2" s="17">
        <f>Mov.tot!BS80</f>
        <v>0</v>
      </c>
      <c r="BP2" s="17">
        <f>Mov.tot!BT80</f>
        <v>-162.84</v>
      </c>
      <c r="BQ2" s="17">
        <f>Mov.tot!BU80</f>
        <v>-8.94</v>
      </c>
      <c r="BR2" s="17">
        <f>Mov.tot!BV80</f>
        <v>0</v>
      </c>
      <c r="BS2" s="17">
        <f>Mov.tot!BW80</f>
        <v>0</v>
      </c>
      <c r="BT2" s="17">
        <f>Mov.tot!BX80</f>
        <v>30</v>
      </c>
      <c r="BU2" s="17">
        <f>Mov.tot!BY80</f>
        <v>9715.590000000002</v>
      </c>
      <c r="BV2" s="17">
        <f>Mov.tot!BZ80</f>
        <v>-2286.0100000000002</v>
      </c>
    </row>
    <row r="3" spans="1:74">
      <c r="A3" s="7">
        <v>40817</v>
      </c>
      <c r="B3" s="17">
        <f>Mov.tot!F160</f>
        <v>0</v>
      </c>
      <c r="C3" s="17">
        <f>Mov.tot!G160</f>
        <v>0</v>
      </c>
      <c r="D3" s="17">
        <f>Mov.tot!H160</f>
        <v>0</v>
      </c>
      <c r="E3" s="17">
        <f>Mov.tot!I160</f>
        <v>0</v>
      </c>
      <c r="F3" s="17">
        <f>Mov.tot!J160</f>
        <v>0</v>
      </c>
      <c r="G3" s="17">
        <f>Mov.tot!K160</f>
        <v>150</v>
      </c>
      <c r="H3" s="17">
        <f>Mov.tot!L160</f>
        <v>2021</v>
      </c>
      <c r="I3" s="17">
        <f>Mov.tot!M160</f>
        <v>165</v>
      </c>
      <c r="J3" s="17">
        <f>Mov.tot!N160</f>
        <v>319</v>
      </c>
      <c r="K3" s="17">
        <f>Mov.tot!O160</f>
        <v>1126</v>
      </c>
      <c r="L3" s="17">
        <f>Mov.tot!P160</f>
        <v>579.70000000000005</v>
      </c>
      <c r="M3" s="17">
        <f>Mov.tot!Q160</f>
        <v>0</v>
      </c>
      <c r="N3" s="17">
        <f>Mov.tot!R160</f>
        <v>0</v>
      </c>
      <c r="O3" s="17">
        <f>Mov.tot!S160</f>
        <v>0</v>
      </c>
      <c r="P3" s="17">
        <f>Mov.tot!T160</f>
        <v>0</v>
      </c>
      <c r="Q3" s="17">
        <f>Mov.tot!U160</f>
        <v>0</v>
      </c>
      <c r="R3" s="17">
        <f>Mov.tot!V160</f>
        <v>0</v>
      </c>
      <c r="S3" s="17">
        <f>Mov.tot!W160</f>
        <v>0</v>
      </c>
      <c r="T3" s="17">
        <f>Mov.tot!X160</f>
        <v>0</v>
      </c>
      <c r="U3" s="17">
        <f>Mov.tot!Y160</f>
        <v>0</v>
      </c>
      <c r="V3" s="17">
        <f>Mov.tot!Z160</f>
        <v>0</v>
      </c>
      <c r="W3" s="17">
        <f>Mov.tot!AA160</f>
        <v>9</v>
      </c>
      <c r="X3" s="17">
        <f>Mov.tot!AB160</f>
        <v>0</v>
      </c>
      <c r="Y3" s="17">
        <f>Mov.tot!AC160</f>
        <v>137.55000000000001</v>
      </c>
      <c r="Z3" s="17">
        <f>Mov.tot!AD160</f>
        <v>18</v>
      </c>
      <c r="AA3" s="17">
        <f>Mov.tot!AE160</f>
        <v>20</v>
      </c>
      <c r="AB3" s="17">
        <f>Mov.tot!AF160</f>
        <v>0</v>
      </c>
      <c r="AC3" s="17">
        <f>Mov.tot!AG160</f>
        <v>-774.30666666666662</v>
      </c>
      <c r="AD3" s="17">
        <f>Mov.tot!AH160</f>
        <v>-337.06</v>
      </c>
      <c r="AE3" s="17">
        <f>Mov.tot!AI160</f>
        <v>-277.22666666666669</v>
      </c>
      <c r="AF3" s="17">
        <f>Mov.tot!AJ160</f>
        <v>-92.94</v>
      </c>
      <c r="AG3" s="17">
        <f>Mov.tot!AK160</f>
        <v>-30.6</v>
      </c>
      <c r="AH3" s="17">
        <f>Mov.tot!AL160</f>
        <v>-955</v>
      </c>
      <c r="AI3" s="17">
        <f>Mov.tot!AM160</f>
        <v>-637.57666666666671</v>
      </c>
      <c r="AJ3" s="17">
        <f>Mov.tot!AN160</f>
        <v>-297.09000000000003</v>
      </c>
      <c r="AK3" s="17">
        <f>Mov.tot!AO160</f>
        <v>-519.58000000000004</v>
      </c>
      <c r="AL3" s="17">
        <f>Mov.tot!AP160</f>
        <v>-244.84296000182948</v>
      </c>
      <c r="AM3" s="17">
        <f>Mov.tot!AQ160</f>
        <v>0</v>
      </c>
      <c r="AN3" s="17">
        <f>Mov.tot!AR160</f>
        <v>0</v>
      </c>
      <c r="AO3" s="17">
        <f>Mov.tot!AS160</f>
        <v>0</v>
      </c>
      <c r="AP3" s="17">
        <f>Mov.tot!AT160</f>
        <v>0</v>
      </c>
      <c r="AQ3" s="17">
        <f>Mov.tot!AU160</f>
        <v>0</v>
      </c>
      <c r="AR3" s="17">
        <f>Mov.tot!AV160</f>
        <v>0</v>
      </c>
      <c r="AS3" s="17">
        <f>Mov.tot!AW160</f>
        <v>0</v>
      </c>
      <c r="AT3" s="17">
        <f>Mov.tot!AX160</f>
        <v>0</v>
      </c>
      <c r="AU3" s="17">
        <f>Mov.tot!AY160</f>
        <v>0</v>
      </c>
      <c r="AV3" s="17">
        <f>Mov.tot!AZ160</f>
        <v>0</v>
      </c>
      <c r="AW3" s="17">
        <f>Mov.tot!BA160</f>
        <v>0</v>
      </c>
      <c r="AX3" s="17">
        <f>Mov.tot!BB160</f>
        <v>0</v>
      </c>
      <c r="AY3" s="17">
        <f>Mov.tot!BC160</f>
        <v>-1662.04</v>
      </c>
      <c r="AZ3" s="17">
        <f>Mov.tot!BD160</f>
        <v>0</v>
      </c>
      <c r="BA3" s="17">
        <f>Mov.tot!BE160</f>
        <v>0</v>
      </c>
      <c r="BB3" s="17">
        <f>Mov.tot!BF160</f>
        <v>0</v>
      </c>
      <c r="BC3" s="17">
        <f>Mov.tot!BG160</f>
        <v>0</v>
      </c>
      <c r="BD3" s="17">
        <f>Mov.tot!BH160</f>
        <v>0</v>
      </c>
      <c r="BE3" s="17">
        <f>Mov.tot!BI160</f>
        <v>-147.5</v>
      </c>
      <c r="BF3" s="17">
        <f>Mov.tot!BJ160</f>
        <v>0</v>
      </c>
      <c r="BG3" s="17">
        <f>Mov.tot!BK160</f>
        <v>0</v>
      </c>
      <c r="BH3" s="17">
        <f>Mov.tot!BL160</f>
        <v>0</v>
      </c>
      <c r="BI3" s="17">
        <f>Mov.tot!BM160</f>
        <v>-3</v>
      </c>
      <c r="BJ3" s="17">
        <f>Mov.tot!BN160</f>
        <v>-24.6</v>
      </c>
      <c r="BK3" s="17">
        <f>Mov.tot!BO160</f>
        <v>-0.34999999999999942</v>
      </c>
      <c r="BL3" s="17">
        <f>Mov.tot!BP160</f>
        <v>-4.5200000000000014</v>
      </c>
      <c r="BM3" s="17">
        <f>Mov.tot!BQ160</f>
        <v>0</v>
      </c>
      <c r="BN3" s="17">
        <f>Mov.tot!BR160</f>
        <v>-254.38</v>
      </c>
      <c r="BO3" s="17">
        <f>Mov.tot!BS160</f>
        <v>-51.33</v>
      </c>
      <c r="BP3" s="17">
        <f>Mov.tot!BT160</f>
        <v>-162.84</v>
      </c>
      <c r="BQ3" s="17">
        <f>Mov.tot!BU160</f>
        <v>0</v>
      </c>
      <c r="BR3" s="17">
        <f>Mov.tot!BV160</f>
        <v>-60</v>
      </c>
      <c r="BS3" s="17">
        <f>Mov.tot!BW160</f>
        <v>0</v>
      </c>
      <c r="BT3" s="17">
        <f>Mov.tot!BX160</f>
        <v>-18</v>
      </c>
      <c r="BU3" s="17">
        <f>Mov.tot!BY160</f>
        <v>4545.25</v>
      </c>
      <c r="BV3" s="17">
        <f>Mov.tot!BZ160</f>
        <v>-6536.7829600018313</v>
      </c>
    </row>
    <row r="4" spans="1:74">
      <c r="A4" s="7">
        <v>40848</v>
      </c>
      <c r="B4" s="17">
        <f>Mov.tot!F270</f>
        <v>0</v>
      </c>
      <c r="C4" s="17">
        <f>Mov.tot!G270</f>
        <v>0</v>
      </c>
      <c r="D4" s="17">
        <f>Mov.tot!H270</f>
        <v>0</v>
      </c>
      <c r="E4" s="17">
        <f>Mov.tot!I270</f>
        <v>0</v>
      </c>
      <c r="F4" s="17">
        <f>Mov.tot!J270</f>
        <v>0</v>
      </c>
      <c r="G4" s="17">
        <f>Mov.tot!K270</f>
        <v>30</v>
      </c>
      <c r="H4" s="17">
        <f>Mov.tot!L270</f>
        <v>2077.1999999999998</v>
      </c>
      <c r="I4" s="17">
        <f>Mov.tot!M270</f>
        <v>38</v>
      </c>
      <c r="J4" s="17">
        <f>Mov.tot!N270</f>
        <v>404</v>
      </c>
      <c r="K4" s="17">
        <f>Mov.tot!O270</f>
        <v>1185</v>
      </c>
      <c r="L4" s="17">
        <f>Mov.tot!P270</f>
        <v>515</v>
      </c>
      <c r="M4" s="17">
        <f>Mov.tot!Q270</f>
        <v>0</v>
      </c>
      <c r="N4" s="17">
        <f>Mov.tot!R270</f>
        <v>0</v>
      </c>
      <c r="O4" s="17">
        <f>Mov.tot!S270</f>
        <v>0</v>
      </c>
      <c r="P4" s="17">
        <f>Mov.tot!T270</f>
        <v>0</v>
      </c>
      <c r="Q4" s="17">
        <f>Mov.tot!U270</f>
        <v>10.64</v>
      </c>
      <c r="R4" s="17">
        <f>Mov.tot!V270</f>
        <v>0</v>
      </c>
      <c r="S4" s="17">
        <f>Mov.tot!W270</f>
        <v>0</v>
      </c>
      <c r="T4" s="17">
        <f>Mov.tot!X270</f>
        <v>0</v>
      </c>
      <c r="U4" s="17">
        <f>Mov.tot!Y270</f>
        <v>0</v>
      </c>
      <c r="V4" s="17">
        <f>Mov.tot!Z270</f>
        <v>0</v>
      </c>
      <c r="W4" s="17">
        <f>Mov.tot!AA270</f>
        <v>0</v>
      </c>
      <c r="X4" s="17">
        <f>Mov.tot!AB270</f>
        <v>77</v>
      </c>
      <c r="Y4" s="17">
        <f>Mov.tot!AC270</f>
        <v>0</v>
      </c>
      <c r="Z4" s="17">
        <f>Mov.tot!AD270</f>
        <v>5</v>
      </c>
      <c r="AA4" s="17">
        <f>Mov.tot!AE270</f>
        <v>1222.5</v>
      </c>
      <c r="AB4" s="17">
        <f>Mov.tot!AF270</f>
        <v>0</v>
      </c>
      <c r="AC4" s="17">
        <f>Mov.tot!AG270</f>
        <v>-895.84333333333336</v>
      </c>
      <c r="AD4" s="17">
        <f>Mov.tot!AH270</f>
        <v>-378.28</v>
      </c>
      <c r="AE4" s="17">
        <f>Mov.tot!AI270</f>
        <v>-270.51333333333332</v>
      </c>
      <c r="AF4" s="17">
        <f>Mov.tot!AJ270</f>
        <v>-227.99</v>
      </c>
      <c r="AG4" s="17">
        <f>Mov.tot!AK270</f>
        <v>0</v>
      </c>
      <c r="AH4" s="17">
        <f>Mov.tot!AL270</f>
        <v>0</v>
      </c>
      <c r="AI4" s="17">
        <f>Mov.tot!AM270</f>
        <v>-671.19333333333338</v>
      </c>
      <c r="AJ4" s="17">
        <f>Mov.tot!AN270</f>
        <v>-279.31</v>
      </c>
      <c r="AK4" s="17">
        <f>Mov.tot!AO270</f>
        <v>-519.58000000000004</v>
      </c>
      <c r="AL4" s="17">
        <f>Mov.tot!AP270</f>
        <v>-229.4204555288776</v>
      </c>
      <c r="AM4" s="17">
        <f>Mov.tot!AQ270</f>
        <v>-4.5</v>
      </c>
      <c r="AN4" s="17">
        <f>Mov.tot!AR270</f>
        <v>0</v>
      </c>
      <c r="AO4" s="17">
        <f>Mov.tot!AS270</f>
        <v>0</v>
      </c>
      <c r="AP4" s="17">
        <f>Mov.tot!AT270</f>
        <v>0</v>
      </c>
      <c r="AQ4" s="17">
        <f>Mov.tot!AU270</f>
        <v>0</v>
      </c>
      <c r="AR4" s="17">
        <f>Mov.tot!AV270</f>
        <v>-27.25</v>
      </c>
      <c r="AS4" s="17">
        <f>Mov.tot!AW270</f>
        <v>0</v>
      </c>
      <c r="AT4" s="17">
        <f>Mov.tot!AX270</f>
        <v>0</v>
      </c>
      <c r="AU4" s="17">
        <f>Mov.tot!AY270</f>
        <v>0</v>
      </c>
      <c r="AV4" s="17">
        <f>Mov.tot!AZ270</f>
        <v>0</v>
      </c>
      <c r="AW4" s="17">
        <f>Mov.tot!BA270</f>
        <v>0</v>
      </c>
      <c r="AX4" s="17">
        <f>Mov.tot!BB270</f>
        <v>0</v>
      </c>
      <c r="AY4" s="17">
        <f>Mov.tot!BC270</f>
        <v>0</v>
      </c>
      <c r="AZ4" s="17">
        <f>Mov.tot!BD270</f>
        <v>0</v>
      </c>
      <c r="BA4" s="17">
        <f>Mov.tot!BE270</f>
        <v>0</v>
      </c>
      <c r="BB4" s="17">
        <f>Mov.tot!BF270</f>
        <v>0</v>
      </c>
      <c r="BC4" s="17">
        <f>Mov.tot!BG270</f>
        <v>0</v>
      </c>
      <c r="BD4" s="17">
        <f>Mov.tot!BH270</f>
        <v>0</v>
      </c>
      <c r="BE4" s="17">
        <f>Mov.tot!BI270</f>
        <v>-165.2</v>
      </c>
      <c r="BF4" s="17">
        <f>Mov.tot!BJ270</f>
        <v>0</v>
      </c>
      <c r="BG4" s="17">
        <f>Mov.tot!BK270</f>
        <v>0</v>
      </c>
      <c r="BH4" s="17">
        <f>Mov.tot!BL270</f>
        <v>0</v>
      </c>
      <c r="BI4" s="17">
        <f>Mov.tot!BM270</f>
        <v>0</v>
      </c>
      <c r="BJ4" s="17">
        <f>Mov.tot!BN270</f>
        <v>-31</v>
      </c>
      <c r="BK4" s="17">
        <f>Mov.tot!BO270</f>
        <v>-0.69999999999999984</v>
      </c>
      <c r="BL4" s="17">
        <f>Mov.tot!BP270</f>
        <v>-6.2600000000000016</v>
      </c>
      <c r="BM4" s="17">
        <f>Mov.tot!BQ270</f>
        <v>0</v>
      </c>
      <c r="BN4" s="17">
        <f>Mov.tot!BR270</f>
        <v>0</v>
      </c>
      <c r="BO4" s="17">
        <f>Mov.tot!BS270</f>
        <v>-21.94</v>
      </c>
      <c r="BP4" s="17">
        <f>Mov.tot!BT270</f>
        <v>-162.84</v>
      </c>
      <c r="BQ4" s="17">
        <f>Mov.tot!BU270</f>
        <v>-113.79</v>
      </c>
      <c r="BR4" s="17">
        <f>Mov.tot!BV270</f>
        <v>0</v>
      </c>
      <c r="BS4" s="17">
        <f>Mov.tot!BW270</f>
        <v>0</v>
      </c>
      <c r="BT4" s="17">
        <f>Mov.tot!BX270</f>
        <v>-36</v>
      </c>
      <c r="BU4" s="17">
        <f>Mov.tot!BY270</f>
        <v>5564.34</v>
      </c>
      <c r="BV4" s="17">
        <f>Mov.tot!BZ270</f>
        <v>-4005.6104555288775</v>
      </c>
    </row>
    <row r="5" spans="1:74">
      <c r="A5" s="7">
        <v>40878</v>
      </c>
      <c r="B5" s="17">
        <f>Mov.tot!F376</f>
        <v>0</v>
      </c>
      <c r="C5" s="17">
        <f>Mov.tot!G376</f>
        <v>0</v>
      </c>
      <c r="D5" s="17">
        <f>Mov.tot!H376</f>
        <v>0</v>
      </c>
      <c r="E5" s="17">
        <f>Mov.tot!I376</f>
        <v>0</v>
      </c>
      <c r="F5" s="17">
        <f>Mov.tot!J376</f>
        <v>0</v>
      </c>
      <c r="G5" s="17">
        <f>Mov.tot!K376</f>
        <v>30</v>
      </c>
      <c r="H5" s="17">
        <f>Mov.tot!L376</f>
        <v>1872</v>
      </c>
      <c r="I5" s="17">
        <f>Mov.tot!M376</f>
        <v>0</v>
      </c>
      <c r="J5" s="17">
        <f>Mov.tot!N376</f>
        <v>386</v>
      </c>
      <c r="K5" s="17">
        <f>Mov.tot!O376</f>
        <v>1177</v>
      </c>
      <c r="L5" s="17">
        <f>Mov.tot!P376</f>
        <v>493</v>
      </c>
      <c r="M5" s="17">
        <f>Mov.tot!Q376</f>
        <v>0</v>
      </c>
      <c r="N5" s="17">
        <f>Mov.tot!R376</f>
        <v>0</v>
      </c>
      <c r="O5" s="17">
        <f>Mov.tot!S376</f>
        <v>0</v>
      </c>
      <c r="P5" s="17">
        <f>Mov.tot!T376</f>
        <v>0</v>
      </c>
      <c r="Q5" s="17">
        <f>Mov.tot!U376</f>
        <v>139.69</v>
      </c>
      <c r="R5" s="17">
        <f>Mov.tot!V376</f>
        <v>0</v>
      </c>
      <c r="S5" s="17">
        <f>Mov.tot!W376</f>
        <v>0</v>
      </c>
      <c r="T5" s="17">
        <f>Mov.tot!X376</f>
        <v>0</v>
      </c>
      <c r="U5" s="17">
        <f>Mov.tot!Y376</f>
        <v>0</v>
      </c>
      <c r="V5" s="17">
        <f>Mov.tot!Z376</f>
        <v>0</v>
      </c>
      <c r="W5" s="17">
        <f>Mov.tot!AA376</f>
        <v>0</v>
      </c>
      <c r="X5" s="17">
        <f>Mov.tot!AB376</f>
        <v>1708.8000000000002</v>
      </c>
      <c r="Y5" s="17">
        <f>Mov.tot!AC376</f>
        <v>1152.77</v>
      </c>
      <c r="Z5" s="17">
        <f>Mov.tot!AD376</f>
        <v>40</v>
      </c>
      <c r="AA5" s="17">
        <f>Mov.tot!AE376</f>
        <v>1542.5</v>
      </c>
      <c r="AB5" s="17">
        <f>Mov.tot!AF376</f>
        <v>746</v>
      </c>
      <c r="AC5" s="17">
        <f>Mov.tot!AG376</f>
        <v>-896.35666666666668</v>
      </c>
      <c r="AD5" s="17">
        <f>Mov.tot!AH376</f>
        <v>-378.52</v>
      </c>
      <c r="AE5" s="17">
        <f>Mov.tot!AI376</f>
        <v>-356.35666666666668</v>
      </c>
      <c r="AF5" s="17">
        <f>Mov.tot!AJ376</f>
        <v>-150.46</v>
      </c>
      <c r="AG5" s="17">
        <f>Mov.tot!AK376</f>
        <v>0</v>
      </c>
      <c r="AH5" s="17">
        <f>Mov.tot!AL376</f>
        <v>0</v>
      </c>
      <c r="AI5" s="17">
        <f>Mov.tot!AM376</f>
        <v>-660.45666666666671</v>
      </c>
      <c r="AJ5" s="17">
        <f>Mov.tot!AN376</f>
        <v>-279.54000000000002</v>
      </c>
      <c r="AK5" s="17">
        <f>Mov.tot!AO376</f>
        <v>-519.58000000000004</v>
      </c>
      <c r="AL5" s="17">
        <f>Mov.tot!AP376</f>
        <v>-229.44</v>
      </c>
      <c r="AM5" s="17">
        <f>Mov.tot!AQ376</f>
        <v>0</v>
      </c>
      <c r="AN5" s="17">
        <f>Mov.tot!AR376</f>
        <v>0</v>
      </c>
      <c r="AO5" s="17">
        <f>Mov.tot!AS376</f>
        <v>0</v>
      </c>
      <c r="AP5" s="17">
        <f>Mov.tot!AT376</f>
        <v>0</v>
      </c>
      <c r="AQ5" s="17">
        <f>Mov.tot!AU376</f>
        <v>0</v>
      </c>
      <c r="AR5" s="17">
        <f>Mov.tot!AV376</f>
        <v>-163.1</v>
      </c>
      <c r="AS5" s="17">
        <f>Mov.tot!AW376</f>
        <v>-37.83</v>
      </c>
      <c r="AT5" s="17">
        <f>Mov.tot!AX376</f>
        <v>0</v>
      </c>
      <c r="AU5" s="17">
        <f>Mov.tot!AY376</f>
        <v>0</v>
      </c>
      <c r="AV5" s="17">
        <f>Mov.tot!AZ376</f>
        <v>0</v>
      </c>
      <c r="AW5" s="17">
        <f>Mov.tot!BA376</f>
        <v>0</v>
      </c>
      <c r="AX5" s="17">
        <f>Mov.tot!BB376</f>
        <v>0</v>
      </c>
      <c r="AY5" s="17">
        <f>Mov.tot!BC376</f>
        <v>-2570.7600000000002</v>
      </c>
      <c r="AZ5" s="17">
        <f>Mov.tot!BD376</f>
        <v>0</v>
      </c>
      <c r="BA5" s="17">
        <f>Mov.tot!BE376</f>
        <v>-2305</v>
      </c>
      <c r="BB5" s="17">
        <f>Mov.tot!BF376</f>
        <v>-14.100000000000001</v>
      </c>
      <c r="BC5" s="17">
        <f>Mov.tot!BG376</f>
        <v>0</v>
      </c>
      <c r="BD5" s="17">
        <f>Mov.tot!BH376</f>
        <v>0</v>
      </c>
      <c r="BE5" s="17">
        <f>Mov.tot!BI376</f>
        <v>0</v>
      </c>
      <c r="BF5" s="17">
        <f>Mov.tot!BJ376</f>
        <v>0</v>
      </c>
      <c r="BG5" s="17">
        <f>Mov.tot!BK376</f>
        <v>-351.87</v>
      </c>
      <c r="BH5" s="17">
        <f>Mov.tot!BL376</f>
        <v>0</v>
      </c>
      <c r="BI5" s="17">
        <f>Mov.tot!BM376</f>
        <v>-8.0500000000000007</v>
      </c>
      <c r="BJ5" s="17">
        <f>Mov.tot!BN376</f>
        <v>-31.5</v>
      </c>
      <c r="BK5" s="17">
        <f>Mov.tot!BO376</f>
        <v>-1.3999999999999995</v>
      </c>
      <c r="BL5" s="17">
        <f>Mov.tot!BP376</f>
        <v>-5.33</v>
      </c>
      <c r="BM5" s="17">
        <f>Mov.tot!BQ376</f>
        <v>-10</v>
      </c>
      <c r="BN5" s="17">
        <f>Mov.tot!BR376</f>
        <v>0</v>
      </c>
      <c r="BO5" s="17">
        <f>Mov.tot!BS376</f>
        <v>-17.43</v>
      </c>
      <c r="BP5" s="17">
        <f>Mov.tot!BT376</f>
        <v>-162.84</v>
      </c>
      <c r="BQ5" s="17">
        <f>Mov.tot!BU376</f>
        <v>0</v>
      </c>
      <c r="BR5" s="17">
        <f>Mov.tot!BV376</f>
        <v>0</v>
      </c>
      <c r="BS5" s="17">
        <f>Mov.tot!BW376</f>
        <v>0</v>
      </c>
      <c r="BT5" s="17">
        <f>Mov.tot!BX376</f>
        <v>-84</v>
      </c>
      <c r="BU5" s="17">
        <f>Mov.tot!BY376</f>
        <v>9287.76</v>
      </c>
      <c r="BV5" s="17">
        <f>Mov.tot!BZ376</f>
        <v>-9149.92</v>
      </c>
    </row>
    <row r="6" spans="1:74">
      <c r="A6" s="7">
        <v>40909</v>
      </c>
      <c r="B6" s="17">
        <f>Mov.tot!F453</f>
        <v>0</v>
      </c>
      <c r="C6" s="17">
        <f>Mov.tot!G453</f>
        <v>0</v>
      </c>
      <c r="D6" s="17">
        <f>Mov.tot!H453</f>
        <v>0</v>
      </c>
      <c r="E6" s="17">
        <f>Mov.tot!I453</f>
        <v>0</v>
      </c>
      <c r="F6" s="17">
        <f>Mov.tot!J453</f>
        <v>0</v>
      </c>
      <c r="G6" s="17">
        <f>Mov.tot!K453</f>
        <v>0</v>
      </c>
      <c r="H6" s="17">
        <f>Mov.tot!L453</f>
        <v>1872</v>
      </c>
      <c r="I6" s="17">
        <f>Mov.tot!M453</f>
        <v>1133</v>
      </c>
      <c r="J6" s="17">
        <f>Mov.tot!N453</f>
        <v>429</v>
      </c>
      <c r="K6" s="17">
        <f>Mov.tot!O453</f>
        <v>1093</v>
      </c>
      <c r="L6" s="17">
        <f>Mov.tot!P453</f>
        <v>524</v>
      </c>
      <c r="M6" s="17">
        <f>Mov.tot!Q453</f>
        <v>0</v>
      </c>
      <c r="N6" s="17">
        <f>Mov.tot!R453</f>
        <v>0</v>
      </c>
      <c r="O6" s="17">
        <f>Mov.tot!S453</f>
        <v>0</v>
      </c>
      <c r="P6" s="17">
        <f>Mov.tot!T453</f>
        <v>0</v>
      </c>
      <c r="Q6" s="17">
        <f>Mov.tot!U453</f>
        <v>0</v>
      </c>
      <c r="R6" s="17">
        <f>Mov.tot!V453</f>
        <v>0</v>
      </c>
      <c r="S6" s="17">
        <f>Mov.tot!W453</f>
        <v>190</v>
      </c>
      <c r="T6" s="17">
        <f>Mov.tot!X453</f>
        <v>0</v>
      </c>
      <c r="U6" s="17">
        <f>Mov.tot!Y453</f>
        <v>0</v>
      </c>
      <c r="V6" s="17">
        <f>Mov.tot!Z453</f>
        <v>0</v>
      </c>
      <c r="W6" s="17">
        <f>Mov.tot!AA453</f>
        <v>0</v>
      </c>
      <c r="X6" s="17">
        <f>Mov.tot!AB453</f>
        <v>0</v>
      </c>
      <c r="Y6" s="17">
        <f>Mov.tot!AC453</f>
        <v>0</v>
      </c>
      <c r="Z6" s="17">
        <f>Mov.tot!AD453</f>
        <v>0</v>
      </c>
      <c r="AA6" s="17">
        <f>Mov.tot!AE453</f>
        <v>0</v>
      </c>
      <c r="AB6" s="17">
        <f>Mov.tot!AF453</f>
        <v>0</v>
      </c>
      <c r="AC6" s="17">
        <f>Mov.tot!AG453</f>
        <v>-896.35666666666668</v>
      </c>
      <c r="AD6" s="17">
        <f>Mov.tot!AH453</f>
        <v>-494.5</v>
      </c>
      <c r="AE6" s="17">
        <f>Mov.tot!AI453</f>
        <v>-356.35666666666668</v>
      </c>
      <c r="AF6" s="17">
        <f>Mov.tot!AJ453</f>
        <v>-164.88</v>
      </c>
      <c r="AG6" s="17">
        <f>Mov.tot!AK453</f>
        <v>0</v>
      </c>
      <c r="AH6" s="17">
        <f>Mov.tot!AL453</f>
        <v>0</v>
      </c>
      <c r="AI6" s="17">
        <f>Mov.tot!AM453</f>
        <v>-641.70666666666671</v>
      </c>
      <c r="AJ6" s="17">
        <f>Mov.tot!AN453</f>
        <v>-371.27000000000004</v>
      </c>
      <c r="AK6" s="17">
        <f>Mov.tot!AO453</f>
        <v>-519.58000000000004</v>
      </c>
      <c r="AL6" s="17">
        <f>Mov.tot!AP453</f>
        <v>-295.7</v>
      </c>
      <c r="AM6" s="17">
        <f>Mov.tot!AQ453</f>
        <v>0</v>
      </c>
      <c r="AN6" s="17">
        <f>Mov.tot!AR453</f>
        <v>0</v>
      </c>
      <c r="AO6" s="17">
        <f>Mov.tot!AS453</f>
        <v>0</v>
      </c>
      <c r="AP6" s="17">
        <f>Mov.tot!AT453</f>
        <v>0</v>
      </c>
      <c r="AQ6" s="17">
        <f>Mov.tot!AU453</f>
        <v>0</v>
      </c>
      <c r="AR6" s="17">
        <f>Mov.tot!AV453</f>
        <v>0</v>
      </c>
      <c r="AS6" s="17">
        <f>Mov.tot!AW453</f>
        <v>0</v>
      </c>
      <c r="AT6" s="17">
        <f>Mov.tot!AX453</f>
        <v>-32.4</v>
      </c>
      <c r="AU6" s="17">
        <f>Mov.tot!AY453</f>
        <v>0</v>
      </c>
      <c r="AV6" s="17">
        <f>Mov.tot!AZ453</f>
        <v>0</v>
      </c>
      <c r="AW6" s="17">
        <f>Mov.tot!BA453</f>
        <v>0</v>
      </c>
      <c r="AX6" s="17">
        <f>Mov.tot!BB453</f>
        <v>0</v>
      </c>
      <c r="AY6" s="17">
        <f>Mov.tot!BC453</f>
        <v>0</v>
      </c>
      <c r="AZ6" s="17">
        <f>Mov.tot!BD453</f>
        <v>0</v>
      </c>
      <c r="BA6" s="17">
        <f>Mov.tot!BE453</f>
        <v>-100</v>
      </c>
      <c r="BB6" s="17">
        <f>Mov.tot!BF453</f>
        <v>-74.52</v>
      </c>
      <c r="BC6" s="17">
        <f>Mov.tot!BG453</f>
        <v>0</v>
      </c>
      <c r="BD6" s="17">
        <f>Mov.tot!BH453</f>
        <v>0</v>
      </c>
      <c r="BE6" s="17">
        <f>Mov.tot!BI453</f>
        <v>-165.2</v>
      </c>
      <c r="BF6" s="17">
        <f>Mov.tot!BJ453</f>
        <v>0</v>
      </c>
      <c r="BG6" s="17">
        <f>Mov.tot!BK453</f>
        <v>0</v>
      </c>
      <c r="BH6" s="17">
        <f>Mov.tot!BL453</f>
        <v>0</v>
      </c>
      <c r="BI6" s="17">
        <f>Mov.tot!BM453</f>
        <v>-1</v>
      </c>
      <c r="BJ6" s="17">
        <f>Mov.tot!BN453</f>
        <v>-22</v>
      </c>
      <c r="BK6" s="17">
        <f>Mov.tot!BO453</f>
        <v>1.0399999999999996</v>
      </c>
      <c r="BL6" s="17">
        <f>Mov.tot!BP453</f>
        <v>-3.800000000000002</v>
      </c>
      <c r="BM6" s="17">
        <f>Mov.tot!BQ453</f>
        <v>0</v>
      </c>
      <c r="BN6" s="17">
        <f>Mov.tot!BR453</f>
        <v>0</v>
      </c>
      <c r="BO6" s="17">
        <f>Mov.tot!BS453</f>
        <v>-11.01</v>
      </c>
      <c r="BP6" s="17">
        <f>Mov.tot!BT453</f>
        <v>-162.84</v>
      </c>
      <c r="BQ6" s="17">
        <f>Mov.tot!BU453</f>
        <v>-15.45</v>
      </c>
      <c r="BR6" s="17">
        <f>Mov.tot!BV453</f>
        <v>0</v>
      </c>
      <c r="BS6" s="17">
        <f>Mov.tot!BW453</f>
        <v>0</v>
      </c>
      <c r="BT6" s="17">
        <f>Mov.tot!BX453</f>
        <v>84</v>
      </c>
      <c r="BU6" s="17">
        <f>Mov.tot!BY453</f>
        <v>5241</v>
      </c>
      <c r="BV6" s="17">
        <f>Mov.tot!BZ453</f>
        <v>-4327.5300000000007</v>
      </c>
    </row>
    <row r="7" spans="1:74">
      <c r="A7" s="7">
        <v>40940</v>
      </c>
      <c r="B7" s="17">
        <f>Mov.tot!F522</f>
        <v>0</v>
      </c>
      <c r="C7" s="17">
        <f>Mov.tot!G522</f>
        <v>0</v>
      </c>
      <c r="D7" s="17">
        <f>Mov.tot!H522</f>
        <v>0</v>
      </c>
      <c r="E7" s="17">
        <f>Mov.tot!I522</f>
        <v>0</v>
      </c>
      <c r="F7" s="17">
        <f>Mov.tot!J522</f>
        <v>0</v>
      </c>
      <c r="G7" s="17">
        <f>Mov.tot!K522</f>
        <v>30</v>
      </c>
      <c r="H7" s="17">
        <f>Mov.tot!L522</f>
        <v>1863</v>
      </c>
      <c r="I7" s="17">
        <f>Mov.tot!M522</f>
        <v>0</v>
      </c>
      <c r="J7" s="17">
        <f>Mov.tot!N522</f>
        <v>162</v>
      </c>
      <c r="K7" s="17">
        <f>Mov.tot!O522</f>
        <v>1103</v>
      </c>
      <c r="L7" s="17">
        <f>Mov.tot!P522</f>
        <v>503</v>
      </c>
      <c r="M7" s="17">
        <f>Mov.tot!Q522</f>
        <v>0</v>
      </c>
      <c r="N7" s="17">
        <f>Mov.tot!R522</f>
        <v>0</v>
      </c>
      <c r="O7" s="17">
        <f>Mov.tot!S522</f>
        <v>0</v>
      </c>
      <c r="P7" s="17">
        <f>Mov.tot!T522</f>
        <v>0</v>
      </c>
      <c r="Q7" s="17">
        <f>Mov.tot!U522</f>
        <v>0</v>
      </c>
      <c r="R7" s="17">
        <f>Mov.tot!V522</f>
        <v>0</v>
      </c>
      <c r="S7" s="17">
        <f>Mov.tot!W522</f>
        <v>40</v>
      </c>
      <c r="T7" s="17">
        <f>Mov.tot!X522</f>
        <v>0</v>
      </c>
      <c r="U7" s="17">
        <f>Mov.tot!Y522</f>
        <v>0</v>
      </c>
      <c r="V7" s="17">
        <f>Mov.tot!Z522</f>
        <v>0</v>
      </c>
      <c r="W7" s="17">
        <f>Mov.tot!AA522</f>
        <v>9</v>
      </c>
      <c r="X7" s="17">
        <f>Mov.tot!AB522</f>
        <v>342.20000000000005</v>
      </c>
      <c r="Y7" s="17">
        <f>Mov.tot!AC522</f>
        <v>60</v>
      </c>
      <c r="Z7" s="17">
        <f>Mov.tot!AD522</f>
        <v>0</v>
      </c>
      <c r="AA7" s="17">
        <f>Mov.tot!AE522</f>
        <v>0</v>
      </c>
      <c r="AB7" s="17">
        <f>Mov.tot!AF522</f>
        <v>0</v>
      </c>
      <c r="AC7" s="17">
        <f>Mov.tot!AG522</f>
        <v>-896.36</v>
      </c>
      <c r="AD7" s="17">
        <f>Mov.tot!AH522</f>
        <v>-377.37</v>
      </c>
      <c r="AE7" s="17">
        <f>Mov.tot!AI522</f>
        <v>-315.16000000000003</v>
      </c>
      <c r="AF7" s="17">
        <f>Mov.tot!AJ522</f>
        <v>-132.47999999999999</v>
      </c>
      <c r="AG7" s="17">
        <f>Mov.tot!AK522</f>
        <v>0</v>
      </c>
      <c r="AH7" s="17">
        <f>Mov.tot!AL522</f>
        <v>-1022</v>
      </c>
      <c r="AI7" s="17">
        <f>Mov.tot!AM522</f>
        <v>-652.96</v>
      </c>
      <c r="AJ7" s="17">
        <f>Mov.tot!AN522</f>
        <v>-278.68</v>
      </c>
      <c r="AK7" s="17">
        <f>Mov.tot!AO522</f>
        <v>-519.58000000000004</v>
      </c>
      <c r="AL7" s="17">
        <f>Mov.tot!AP522</f>
        <v>-228.73</v>
      </c>
      <c r="AM7" s="17">
        <f>Mov.tot!AQ522</f>
        <v>-2.82</v>
      </c>
      <c r="AN7" s="17">
        <f>Mov.tot!AR522</f>
        <v>0</v>
      </c>
      <c r="AO7" s="17">
        <f>Mov.tot!AS522</f>
        <v>0</v>
      </c>
      <c r="AP7" s="17">
        <f>Mov.tot!AT522</f>
        <v>0</v>
      </c>
      <c r="AQ7" s="17">
        <f>Mov.tot!AU522</f>
        <v>0</v>
      </c>
      <c r="AR7" s="17">
        <f>Mov.tot!AV522</f>
        <v>0</v>
      </c>
      <c r="AS7" s="17">
        <f>Mov.tot!AW522</f>
        <v>0</v>
      </c>
      <c r="AT7" s="17">
        <f>Mov.tot!AX522</f>
        <v>-40</v>
      </c>
      <c r="AU7" s="17">
        <f>Mov.tot!AY522</f>
        <v>0</v>
      </c>
      <c r="AV7" s="17">
        <f>Mov.tot!AZ522</f>
        <v>0</v>
      </c>
      <c r="AW7" s="17">
        <f>Mov.tot!BA522</f>
        <v>0</v>
      </c>
      <c r="AX7" s="17">
        <f>Mov.tot!BB522</f>
        <v>0</v>
      </c>
      <c r="AY7" s="17">
        <f>Mov.tot!BC522</f>
        <v>0</v>
      </c>
      <c r="AZ7" s="17">
        <f>Mov.tot!BD522</f>
        <v>0</v>
      </c>
      <c r="BA7" s="17">
        <f>Mov.tot!BE522</f>
        <v>0</v>
      </c>
      <c r="BB7" s="17">
        <f>Mov.tot!BF522</f>
        <v>0</v>
      </c>
      <c r="BC7" s="17">
        <f>Mov.tot!BG522</f>
        <v>0</v>
      </c>
      <c r="BD7" s="17">
        <f>Mov.tot!BH522</f>
        <v>0</v>
      </c>
      <c r="BE7" s="17">
        <f>Mov.tot!BI522</f>
        <v>0</v>
      </c>
      <c r="BF7" s="17">
        <f>Mov.tot!BJ522</f>
        <v>0</v>
      </c>
      <c r="BG7" s="17">
        <f>Mov.tot!BK522</f>
        <v>-83.59</v>
      </c>
      <c r="BH7" s="17">
        <f>Mov.tot!BL522</f>
        <v>0</v>
      </c>
      <c r="BI7" s="17">
        <f>Mov.tot!BM522</f>
        <v>-1.5</v>
      </c>
      <c r="BJ7" s="17">
        <f>Mov.tot!BN522</f>
        <v>-34.25</v>
      </c>
      <c r="BK7" s="17">
        <f>Mov.tot!BO522</f>
        <v>-1.4300000000000006</v>
      </c>
      <c r="BL7" s="17">
        <f>Mov.tot!BP522</f>
        <v>-6.4300000000000015</v>
      </c>
      <c r="BM7" s="17">
        <f>Mov.tot!BQ522</f>
        <v>0</v>
      </c>
      <c r="BN7" s="17">
        <f>Mov.tot!BR522</f>
        <v>0</v>
      </c>
      <c r="BO7" s="17">
        <f>Mov.tot!BS522</f>
        <v>-19.28</v>
      </c>
      <c r="BP7" s="17">
        <f>Mov.tot!BT522</f>
        <v>-162.84</v>
      </c>
      <c r="BQ7" s="17">
        <f>Mov.tot!BU522</f>
        <v>-28.549999999999997</v>
      </c>
      <c r="BR7" s="17">
        <f>Mov.tot!BV522</f>
        <v>0</v>
      </c>
      <c r="BS7" s="17">
        <f>Mov.tot!BW522</f>
        <v>0</v>
      </c>
      <c r="BT7" s="17">
        <f>Mov.tot!BX522</f>
        <v>-74</v>
      </c>
      <c r="BU7" s="17">
        <f>Mov.tot!BY522</f>
        <v>4112.2</v>
      </c>
      <c r="BV7" s="17">
        <f>Mov.tot!BZ522</f>
        <v>-4804.01</v>
      </c>
    </row>
    <row r="8" spans="1:74">
      <c r="A8" s="7">
        <v>40969</v>
      </c>
      <c r="B8" s="17">
        <f>Mov.tot!F585</f>
        <v>0</v>
      </c>
      <c r="C8" s="17">
        <f>Mov.tot!G585</f>
        <v>0</v>
      </c>
      <c r="D8" s="17">
        <f>Mov.tot!H585</f>
        <v>0</v>
      </c>
      <c r="E8" s="17">
        <f>Mov.tot!I585</f>
        <v>0</v>
      </c>
      <c r="F8" s="17">
        <f>Mov.tot!J585</f>
        <v>0</v>
      </c>
      <c r="G8" s="17">
        <f>Mov.tot!K585</f>
        <v>0</v>
      </c>
      <c r="H8" s="17">
        <f>Mov.tot!L585</f>
        <v>1782</v>
      </c>
      <c r="I8" s="17">
        <f>Mov.tot!M585</f>
        <v>0</v>
      </c>
      <c r="J8" s="17">
        <f>Mov.tot!N585</f>
        <v>219</v>
      </c>
      <c r="K8" s="17">
        <f>Mov.tot!O585</f>
        <v>1139</v>
      </c>
      <c r="L8" s="17">
        <f>Mov.tot!P585</f>
        <v>601</v>
      </c>
      <c r="M8" s="17">
        <f>Mov.tot!Q585</f>
        <v>0</v>
      </c>
      <c r="N8" s="17">
        <f>Mov.tot!R585</f>
        <v>0</v>
      </c>
      <c r="O8" s="17">
        <f>Mov.tot!S585</f>
        <v>0</v>
      </c>
      <c r="P8" s="17">
        <f>Mov.tot!T585</f>
        <v>0</v>
      </c>
      <c r="Q8" s="17">
        <f>Mov.tot!U585</f>
        <v>0</v>
      </c>
      <c r="R8" s="17">
        <f>Mov.tot!V585</f>
        <v>0</v>
      </c>
      <c r="S8" s="17">
        <f>Mov.tot!W585</f>
        <v>30</v>
      </c>
      <c r="T8" s="17">
        <f>Mov.tot!X585</f>
        <v>0</v>
      </c>
      <c r="U8" s="17">
        <f>Mov.tot!Y585</f>
        <v>0</v>
      </c>
      <c r="V8" s="17">
        <f>Mov.tot!Z585</f>
        <v>0</v>
      </c>
      <c r="W8" s="17">
        <f>Mov.tot!AA585</f>
        <v>9</v>
      </c>
      <c r="X8" s="17">
        <f>Mov.tot!AB585</f>
        <v>200</v>
      </c>
      <c r="Y8" s="17">
        <f>Mov.tot!AC585</f>
        <v>0</v>
      </c>
      <c r="Z8" s="17">
        <f>Mov.tot!AD585</f>
        <v>5</v>
      </c>
      <c r="AA8" s="17">
        <f>Mov.tot!AE585</f>
        <v>0</v>
      </c>
      <c r="AB8" s="17">
        <f>Mov.tot!AF585</f>
        <v>0</v>
      </c>
      <c r="AC8" s="17">
        <f>Mov.tot!AG585</f>
        <v>-896.36</v>
      </c>
      <c r="AD8" s="17">
        <f>Mov.tot!AH585</f>
        <v>-348.39</v>
      </c>
      <c r="AE8" s="17">
        <f>Mov.tot!AI585</f>
        <v>-376.36</v>
      </c>
      <c r="AF8" s="17">
        <f>Mov.tot!AJ585</f>
        <v>-107.38</v>
      </c>
      <c r="AG8" s="17">
        <f>Mov.tot!AK585</f>
        <v>0</v>
      </c>
      <c r="AH8" s="17">
        <f>Mov.tot!AL585</f>
        <v>0</v>
      </c>
      <c r="AI8" s="17">
        <f>Mov.tot!AM585</f>
        <v>-641.71</v>
      </c>
      <c r="AJ8" s="17">
        <f>Mov.tot!AN585</f>
        <v>-257.29000000000002</v>
      </c>
      <c r="AK8" s="17">
        <f>Mov.tot!AO585</f>
        <v>-519.58000000000004</v>
      </c>
      <c r="AL8" s="17">
        <f>Mov.tot!AP585</f>
        <v>-211.17</v>
      </c>
      <c r="AM8" s="17">
        <f>Mov.tot!AQ585</f>
        <v>0</v>
      </c>
      <c r="AN8" s="17">
        <f>Mov.tot!AR585</f>
        <v>0</v>
      </c>
      <c r="AO8" s="17">
        <f>Mov.tot!AS585</f>
        <v>0</v>
      </c>
      <c r="AP8" s="17">
        <f>Mov.tot!AT585</f>
        <v>0</v>
      </c>
      <c r="AQ8" s="17">
        <f>Mov.tot!AU585</f>
        <v>0</v>
      </c>
      <c r="AR8" s="17">
        <f>Mov.tot!AV585</f>
        <v>0</v>
      </c>
      <c r="AS8" s="17">
        <f>Mov.tot!AW585</f>
        <v>0</v>
      </c>
      <c r="AT8" s="17">
        <f>Mov.tot!AX585</f>
        <v>0</v>
      </c>
      <c r="AU8" s="17">
        <f>Mov.tot!AY585</f>
        <v>0</v>
      </c>
      <c r="AV8" s="17">
        <f>Mov.tot!AZ585</f>
        <v>0</v>
      </c>
      <c r="AW8" s="17">
        <f>Mov.tot!BA585</f>
        <v>0</v>
      </c>
      <c r="AX8" s="17">
        <f>Mov.tot!BB585</f>
        <v>0</v>
      </c>
      <c r="AY8" s="17">
        <f>Mov.tot!BC585</f>
        <v>0</v>
      </c>
      <c r="AZ8" s="17">
        <f>Mov.tot!BD585</f>
        <v>0</v>
      </c>
      <c r="BA8" s="17">
        <f>Mov.tot!BE585</f>
        <v>0</v>
      </c>
      <c r="BB8" s="17">
        <f>Mov.tot!BF585</f>
        <v>0</v>
      </c>
      <c r="BC8" s="17">
        <f>Mov.tot!BG585</f>
        <v>0</v>
      </c>
      <c r="BD8" s="17">
        <f>Mov.tot!BH585</f>
        <v>0</v>
      </c>
      <c r="BE8" s="17">
        <f>Mov.tot!BI585</f>
        <v>0</v>
      </c>
      <c r="BF8" s="17">
        <f>Mov.tot!BJ585</f>
        <v>0</v>
      </c>
      <c r="BG8" s="17">
        <f>Mov.tot!BK585</f>
        <v>-110</v>
      </c>
      <c r="BH8" s="17">
        <f>Mov.tot!BL585</f>
        <v>0</v>
      </c>
      <c r="BI8" s="17">
        <f>Mov.tot!BM585</f>
        <v>-3</v>
      </c>
      <c r="BJ8" s="17">
        <f>Mov.tot!BN585</f>
        <v>-17.75</v>
      </c>
      <c r="BK8" s="17">
        <f>Mov.tot!BO585</f>
        <v>0.35999999999999943</v>
      </c>
      <c r="BL8" s="17">
        <f>Mov.tot!BP585</f>
        <v>-3.1100000000000021</v>
      </c>
      <c r="BM8" s="17">
        <f>Mov.tot!BQ585</f>
        <v>-10</v>
      </c>
      <c r="BN8" s="17">
        <f>Mov.tot!BR585</f>
        <v>0</v>
      </c>
      <c r="BO8" s="17">
        <f>Mov.tot!BS585</f>
        <v>-30.42</v>
      </c>
      <c r="BP8" s="17">
        <f>Mov.tot!BT585</f>
        <v>-162.84</v>
      </c>
      <c r="BQ8" s="17">
        <f>Mov.tot!BU585</f>
        <v>0</v>
      </c>
      <c r="BR8" s="17">
        <f>Mov.tot!BV585</f>
        <v>0</v>
      </c>
      <c r="BS8" s="17">
        <f>Mov.tot!BW585</f>
        <v>0</v>
      </c>
      <c r="BT8" s="17">
        <f>Mov.tot!BX585</f>
        <v>44</v>
      </c>
      <c r="BU8" s="17">
        <f>Mov.tot!BY585</f>
        <v>3985</v>
      </c>
      <c r="BV8" s="17">
        <f>Mov.tot!BZ585</f>
        <v>-3695.0000000000005</v>
      </c>
    </row>
    <row r="9" spans="1:74">
      <c r="A9" s="7">
        <v>41000</v>
      </c>
      <c r="B9" s="17">
        <f>Mov.tot!F667</f>
        <v>0</v>
      </c>
      <c r="C9" s="17">
        <f>Mov.tot!G667</f>
        <v>0</v>
      </c>
      <c r="D9" s="17">
        <f>Mov.tot!H667</f>
        <v>0</v>
      </c>
      <c r="E9" s="17">
        <f>Mov.tot!I667</f>
        <v>0</v>
      </c>
      <c r="F9" s="17">
        <f>Mov.tot!J667</f>
        <v>0</v>
      </c>
      <c r="G9" s="17">
        <f>Mov.tot!K667</f>
        <v>0</v>
      </c>
      <c r="H9" s="17">
        <f>Mov.tot!L667</f>
        <v>1717</v>
      </c>
      <c r="I9" s="17">
        <f>Mov.tot!M667</f>
        <v>1154</v>
      </c>
      <c r="J9" s="17">
        <f>Mov.tot!N667</f>
        <v>316</v>
      </c>
      <c r="K9" s="17">
        <f>Mov.tot!O667</f>
        <v>1006</v>
      </c>
      <c r="L9" s="17">
        <f>Mov.tot!P667</f>
        <v>560</v>
      </c>
      <c r="M9" s="17">
        <f>Mov.tot!Q667</f>
        <v>0</v>
      </c>
      <c r="N9" s="17">
        <f>Mov.tot!R667</f>
        <v>0</v>
      </c>
      <c r="O9" s="17">
        <f>Mov.tot!S667</f>
        <v>0</v>
      </c>
      <c r="P9" s="17">
        <f>Mov.tot!T667</f>
        <v>0</v>
      </c>
      <c r="Q9" s="17">
        <f>Mov.tot!U667</f>
        <v>0</v>
      </c>
      <c r="R9" s="17">
        <f>Mov.tot!V667</f>
        <v>0</v>
      </c>
      <c r="S9" s="17">
        <f>Mov.tot!W667</f>
        <v>15</v>
      </c>
      <c r="T9" s="17">
        <f>Mov.tot!X667</f>
        <v>0</v>
      </c>
      <c r="U9" s="17">
        <f>Mov.tot!Y667</f>
        <v>696.9</v>
      </c>
      <c r="V9" s="17">
        <f>Mov.tot!Z667</f>
        <v>0</v>
      </c>
      <c r="W9" s="17">
        <f>Mov.tot!AA667</f>
        <v>0</v>
      </c>
      <c r="X9" s="17">
        <f>Mov.tot!AB667</f>
        <v>403.4</v>
      </c>
      <c r="Y9" s="17">
        <f>Mov.tot!AC667</f>
        <v>0</v>
      </c>
      <c r="Z9" s="17">
        <f>Mov.tot!AD667</f>
        <v>0</v>
      </c>
      <c r="AA9" s="17">
        <f>Mov.tot!AE667</f>
        <v>0</v>
      </c>
      <c r="AB9" s="17">
        <f>Mov.tot!AF667</f>
        <v>0</v>
      </c>
      <c r="AC9" s="17">
        <f>Mov.tot!AG667</f>
        <v>-956.36</v>
      </c>
      <c r="AD9" s="17">
        <f>Mov.tot!AH667</f>
        <v>-451.97</v>
      </c>
      <c r="AE9" s="17">
        <f>Mov.tot!AI667</f>
        <v>-336.36</v>
      </c>
      <c r="AF9" s="17">
        <f>Mov.tot!AJ667</f>
        <v>-116.72</v>
      </c>
      <c r="AG9" s="17">
        <f>Mov.tot!AK667</f>
        <v>0</v>
      </c>
      <c r="AH9" s="17">
        <f>Mov.tot!AL667</f>
        <v>-1053</v>
      </c>
      <c r="AI9" s="17">
        <f>Mov.tot!AM667</f>
        <v>-641.71</v>
      </c>
      <c r="AJ9" s="17">
        <f>Mov.tot!AN667</f>
        <v>-336.89</v>
      </c>
      <c r="AK9" s="17">
        <f>Mov.tot!AO667</f>
        <v>-519.58000000000004</v>
      </c>
      <c r="AL9" s="17">
        <f>Mov.tot!AP667</f>
        <v>-266.76</v>
      </c>
      <c r="AM9" s="17">
        <f>Mov.tot!AQ667</f>
        <v>0</v>
      </c>
      <c r="AN9" s="17">
        <f>Mov.tot!AR667</f>
        <v>0</v>
      </c>
      <c r="AO9" s="17">
        <f>Mov.tot!AS667</f>
        <v>0</v>
      </c>
      <c r="AP9" s="17">
        <f>Mov.tot!AT667</f>
        <v>0</v>
      </c>
      <c r="AQ9" s="17">
        <f>Mov.tot!AU667</f>
        <v>0</v>
      </c>
      <c r="AR9" s="17">
        <f>Mov.tot!AV667</f>
        <v>0</v>
      </c>
      <c r="AS9" s="17">
        <f>Mov.tot!AW667</f>
        <v>0</v>
      </c>
      <c r="AT9" s="17">
        <f>Mov.tot!AX667</f>
        <v>0</v>
      </c>
      <c r="AU9" s="17">
        <f>Mov.tot!AY667</f>
        <v>-199.8</v>
      </c>
      <c r="AV9" s="17">
        <f>Mov.tot!AZ667</f>
        <v>-181.95</v>
      </c>
      <c r="AW9" s="17">
        <f>Mov.tot!BA667</f>
        <v>0</v>
      </c>
      <c r="AX9" s="17">
        <f>Mov.tot!BB667</f>
        <v>0</v>
      </c>
      <c r="AY9" s="17">
        <f>Mov.tot!BC667</f>
        <v>0</v>
      </c>
      <c r="AZ9" s="17">
        <f>Mov.tot!BD667</f>
        <v>0</v>
      </c>
      <c r="BA9" s="17">
        <f>Mov.tot!BE667</f>
        <v>0</v>
      </c>
      <c r="BB9" s="17">
        <f>Mov.tot!BF667</f>
        <v>0</v>
      </c>
      <c r="BC9" s="17">
        <f>Mov.tot!BG667</f>
        <v>0</v>
      </c>
      <c r="BD9" s="17">
        <f>Mov.tot!BH667</f>
        <v>0</v>
      </c>
      <c r="BE9" s="17">
        <f>Mov.tot!BI667</f>
        <v>-542.79999999999995</v>
      </c>
      <c r="BF9" s="17">
        <f>Mov.tot!BJ667</f>
        <v>0</v>
      </c>
      <c r="BG9" s="17">
        <f>Mov.tot!BK667</f>
        <v>0</v>
      </c>
      <c r="BH9" s="17">
        <f>Mov.tot!BL667</f>
        <v>0</v>
      </c>
      <c r="BI9" s="17">
        <f>Mov.tot!BM667</f>
        <v>-8.36</v>
      </c>
      <c r="BJ9" s="17">
        <f>Mov.tot!BN667</f>
        <v>-33</v>
      </c>
      <c r="BK9" s="17">
        <f>Mov.tot!BO667</f>
        <v>-0.72000000000000053</v>
      </c>
      <c r="BL9" s="17">
        <f>Mov.tot!BP667</f>
        <v>-6.09</v>
      </c>
      <c r="BM9" s="17">
        <f>Mov.tot!BQ667</f>
        <v>0</v>
      </c>
      <c r="BN9" s="17">
        <f>Mov.tot!BR667</f>
        <v>0</v>
      </c>
      <c r="BO9" s="17">
        <f>Mov.tot!BS667</f>
        <v>-23.01</v>
      </c>
      <c r="BP9" s="17">
        <f>Mov.tot!BT667</f>
        <v>-162.84</v>
      </c>
      <c r="BQ9" s="17">
        <f>Mov.tot!BU667</f>
        <v>-70.429999999999993</v>
      </c>
      <c r="BR9" s="17">
        <f>Mov.tot!BV667</f>
        <v>0</v>
      </c>
      <c r="BS9" s="17">
        <f>Mov.tot!BW667</f>
        <v>0</v>
      </c>
      <c r="BT9" s="17">
        <f>Mov.tot!BX667</f>
        <v>-96</v>
      </c>
      <c r="BU9" s="17">
        <f>Mov.tot!BY667</f>
        <v>5868.2999999999993</v>
      </c>
      <c r="BV9" s="17">
        <f>Mov.tot!BZ667</f>
        <v>-5908.3500000000013</v>
      </c>
    </row>
    <row r="10" spans="1:74">
      <c r="A10" s="7">
        <v>41030</v>
      </c>
      <c r="B10" s="17">
        <f>Mov.tot!F737</f>
        <v>0</v>
      </c>
      <c r="C10" s="17">
        <f>Mov.tot!G737</f>
        <v>0</v>
      </c>
      <c r="D10" s="17">
        <f>Mov.tot!H737</f>
        <v>0</v>
      </c>
      <c r="E10" s="17">
        <f>Mov.tot!I737</f>
        <v>0</v>
      </c>
      <c r="F10" s="17">
        <f>Mov.tot!J737</f>
        <v>0</v>
      </c>
      <c r="G10" s="17">
        <f>Mov.tot!K737</f>
        <v>0</v>
      </c>
      <c r="H10" s="17">
        <f>Mov.tot!L737</f>
        <v>1764</v>
      </c>
      <c r="I10" s="17">
        <f>Mov.tot!M737</f>
        <v>0</v>
      </c>
      <c r="J10" s="17">
        <f>Mov.tot!N737</f>
        <v>198</v>
      </c>
      <c r="K10" s="17">
        <f>Mov.tot!O737</f>
        <v>1002</v>
      </c>
      <c r="L10" s="17">
        <f>Mov.tot!P737</f>
        <v>487</v>
      </c>
      <c r="M10" s="17">
        <f>Mov.tot!Q737</f>
        <v>0</v>
      </c>
      <c r="N10" s="17">
        <f>Mov.tot!R737</f>
        <v>0</v>
      </c>
      <c r="O10" s="17">
        <f>Mov.tot!S737</f>
        <v>0</v>
      </c>
      <c r="P10" s="17">
        <f>Mov.tot!T737</f>
        <v>0</v>
      </c>
      <c r="Q10" s="17">
        <f>Mov.tot!U737</f>
        <v>0</v>
      </c>
      <c r="R10" s="17">
        <f>Mov.tot!V737</f>
        <v>0</v>
      </c>
      <c r="S10" s="17">
        <f>Mov.tot!W737</f>
        <v>0</v>
      </c>
      <c r="T10" s="17">
        <f>Mov.tot!X737</f>
        <v>0</v>
      </c>
      <c r="U10" s="17">
        <f>Mov.tot!Y737</f>
        <v>0</v>
      </c>
      <c r="V10" s="17">
        <f>Mov.tot!Z737</f>
        <v>0</v>
      </c>
      <c r="W10" s="17">
        <f>Mov.tot!AA737</f>
        <v>0</v>
      </c>
      <c r="X10" s="17">
        <f>Mov.tot!AB737</f>
        <v>56.5</v>
      </c>
      <c r="Y10" s="17">
        <f>Mov.tot!AC737</f>
        <v>0</v>
      </c>
      <c r="Z10" s="17">
        <f>Mov.tot!AD737</f>
        <v>0</v>
      </c>
      <c r="AA10" s="17">
        <f>Mov.tot!AE737</f>
        <v>0</v>
      </c>
      <c r="AB10" s="17">
        <f>Mov.tot!AF737</f>
        <v>0</v>
      </c>
      <c r="AC10" s="17">
        <f>Mov.tot!AG737</f>
        <v>-896.36</v>
      </c>
      <c r="AD10" s="17">
        <f>Mov.tot!AH737</f>
        <v>-378.05</v>
      </c>
      <c r="AE10" s="17">
        <f>Mov.tot!AI737</f>
        <v>-276.36</v>
      </c>
      <c r="AF10" s="17">
        <f>Mov.tot!AJ737</f>
        <v>-116.52</v>
      </c>
      <c r="AG10" s="17">
        <f>Mov.tot!AK737</f>
        <v>0</v>
      </c>
      <c r="AH10" s="17">
        <f>Mov.tot!AL737</f>
        <v>0</v>
      </c>
      <c r="AI10" s="17">
        <f>Mov.tot!AM737</f>
        <v>-652.96</v>
      </c>
      <c r="AJ10" s="17">
        <f>Mov.tot!AN737</f>
        <v>-279.2</v>
      </c>
      <c r="AK10" s="17">
        <f>Mov.tot!AO737</f>
        <v>-519.58000000000004</v>
      </c>
      <c r="AL10" s="17">
        <f>Mov.tot!AP737</f>
        <v>-229.14</v>
      </c>
      <c r="AM10" s="17">
        <f>Mov.tot!AQ737</f>
        <v>0</v>
      </c>
      <c r="AN10" s="17">
        <f>Mov.tot!AR737</f>
        <v>0</v>
      </c>
      <c r="AO10" s="17">
        <f>Mov.tot!AS737</f>
        <v>0</v>
      </c>
      <c r="AP10" s="17">
        <f>Mov.tot!AT737</f>
        <v>0</v>
      </c>
      <c r="AQ10" s="17">
        <f>Mov.tot!AU737</f>
        <v>0</v>
      </c>
      <c r="AR10" s="17">
        <f>Mov.tot!AV737</f>
        <v>0</v>
      </c>
      <c r="AS10" s="17">
        <f>Mov.tot!AW737</f>
        <v>0</v>
      </c>
      <c r="AT10" s="17">
        <f>Mov.tot!AX737</f>
        <v>0</v>
      </c>
      <c r="AU10" s="17">
        <f>Mov.tot!AY737</f>
        <v>0</v>
      </c>
      <c r="AV10" s="17">
        <f>Mov.tot!AZ737</f>
        <v>0</v>
      </c>
      <c r="AW10" s="17">
        <f>Mov.tot!BA737</f>
        <v>0</v>
      </c>
      <c r="AX10" s="17">
        <f>Mov.tot!BB737</f>
        <v>0</v>
      </c>
      <c r="AY10" s="17">
        <f>Mov.tot!BC737</f>
        <v>-360.84</v>
      </c>
      <c r="AZ10" s="17">
        <f>Mov.tot!BD737</f>
        <v>0</v>
      </c>
      <c r="BA10" s="17">
        <f>Mov.tot!BE737</f>
        <v>0</v>
      </c>
      <c r="BB10" s="17">
        <f>Mov.tot!BF737</f>
        <v>0</v>
      </c>
      <c r="BC10" s="17">
        <f>Mov.tot!BG737</f>
        <v>0</v>
      </c>
      <c r="BD10" s="17">
        <f>Mov.tot!BH737</f>
        <v>0</v>
      </c>
      <c r="BE10" s="17">
        <f>Mov.tot!BI737</f>
        <v>-153.4</v>
      </c>
      <c r="BF10" s="17">
        <f>Mov.tot!BJ737</f>
        <v>0</v>
      </c>
      <c r="BG10" s="17">
        <f>Mov.tot!BK737</f>
        <v>0</v>
      </c>
      <c r="BH10" s="17">
        <f>Mov.tot!BL737</f>
        <v>0</v>
      </c>
      <c r="BI10" s="17">
        <f>Mov.tot!BM737</f>
        <v>-1.08</v>
      </c>
      <c r="BJ10" s="17">
        <f>Mov.tot!BN737</f>
        <v>-28.75</v>
      </c>
      <c r="BK10" s="17">
        <f>Mov.tot!BO737</f>
        <v>-0.72000000000000008</v>
      </c>
      <c r="BL10" s="17">
        <f>Mov.tot!BP737</f>
        <v>-5.3100000000000005</v>
      </c>
      <c r="BM10" s="17">
        <f>Mov.tot!BQ737</f>
        <v>0</v>
      </c>
      <c r="BN10" s="17">
        <f>Mov.tot!BR737</f>
        <v>0</v>
      </c>
      <c r="BO10" s="17">
        <f>Mov.tot!BS737</f>
        <v>-10.51</v>
      </c>
      <c r="BP10" s="17">
        <f>Mov.tot!BT737</f>
        <v>-162.84</v>
      </c>
      <c r="BQ10" s="17">
        <f>Mov.tot!BU737</f>
        <v>-160.80000000000001</v>
      </c>
      <c r="BR10" s="17">
        <f>Mov.tot!BV737</f>
        <v>0</v>
      </c>
      <c r="BS10" s="17">
        <f>Mov.tot!BW737</f>
        <v>0</v>
      </c>
      <c r="BT10" s="17">
        <f>Mov.tot!BX737</f>
        <v>0</v>
      </c>
      <c r="BU10" s="17">
        <f>Mov.tot!BY737</f>
        <v>3507.5</v>
      </c>
      <c r="BV10" s="17">
        <f>Mov.tot!BZ737</f>
        <v>-4232.42</v>
      </c>
    </row>
    <row r="11" spans="1:74">
      <c r="A11" s="7">
        <v>41061</v>
      </c>
      <c r="B11" s="17">
        <f>Mov.tot!F801</f>
        <v>0</v>
      </c>
      <c r="C11" s="17">
        <f>Mov.tot!G801</f>
        <v>0</v>
      </c>
      <c r="D11" s="17">
        <f>Mov.tot!H801</f>
        <v>0</v>
      </c>
      <c r="E11" s="17">
        <f>Mov.tot!I801</f>
        <v>0</v>
      </c>
      <c r="F11" s="17">
        <f>Mov.tot!J801</f>
        <v>0</v>
      </c>
      <c r="G11" s="17">
        <f>Mov.tot!K801</f>
        <v>0</v>
      </c>
      <c r="H11" s="17">
        <f>Mov.tot!L801</f>
        <v>1267.2</v>
      </c>
      <c r="I11" s="17">
        <f>Mov.tot!M801</f>
        <v>0</v>
      </c>
      <c r="J11" s="17">
        <f>Mov.tot!N801</f>
        <v>92.4</v>
      </c>
      <c r="K11" s="17">
        <f>Mov.tot!O801</f>
        <v>762.2</v>
      </c>
      <c r="L11" s="17">
        <f>Mov.tot!P801</f>
        <v>588.79999999999995</v>
      </c>
      <c r="M11" s="17">
        <f>Mov.tot!Q801</f>
        <v>0</v>
      </c>
      <c r="N11" s="17">
        <f>Mov.tot!R801</f>
        <v>0</v>
      </c>
      <c r="O11" s="17">
        <f>Mov.tot!S801</f>
        <v>0</v>
      </c>
      <c r="P11" s="17">
        <f>Mov.tot!T801</f>
        <v>0</v>
      </c>
      <c r="Q11" s="17">
        <f>Mov.tot!U801</f>
        <v>0</v>
      </c>
      <c r="R11" s="17">
        <f>Mov.tot!V801</f>
        <v>0</v>
      </c>
      <c r="S11" s="17">
        <f>Mov.tot!W801</f>
        <v>0</v>
      </c>
      <c r="T11" s="17">
        <f>Mov.tot!X801</f>
        <v>0</v>
      </c>
      <c r="U11" s="17">
        <f>Mov.tot!Y801</f>
        <v>0</v>
      </c>
      <c r="V11" s="17">
        <f>Mov.tot!Z801</f>
        <v>626</v>
      </c>
      <c r="W11" s="17">
        <f>Mov.tot!AA801</f>
        <v>9</v>
      </c>
      <c r="X11" s="17">
        <f>Mov.tot!AB801</f>
        <v>35.200000000000003</v>
      </c>
      <c r="Y11" s="17">
        <f>Mov.tot!AC801</f>
        <v>0</v>
      </c>
      <c r="Z11" s="17">
        <f>Mov.tot!AD801</f>
        <v>0</v>
      </c>
      <c r="AA11" s="17">
        <f>Mov.tot!AE801</f>
        <v>100</v>
      </c>
      <c r="AB11" s="17">
        <f>Mov.tot!AF801</f>
        <v>0</v>
      </c>
      <c r="AC11" s="17">
        <f>Mov.tot!AG801</f>
        <v>-784.92666666666662</v>
      </c>
      <c r="AD11" s="17">
        <f>Mov.tot!AH801</f>
        <v>-302.7</v>
      </c>
      <c r="AE11" s="17">
        <f>Mov.tot!AI801</f>
        <v>-205.50666666666666</v>
      </c>
      <c r="AF11" s="17">
        <f>Mov.tot!AJ801</f>
        <v>-85.31</v>
      </c>
      <c r="AG11" s="17">
        <f>Mov.tot!AK801</f>
        <v>-99</v>
      </c>
      <c r="AH11" s="17">
        <f>Mov.tot!AL801</f>
        <v>0</v>
      </c>
      <c r="AI11" s="17">
        <f>Mov.tot!AM801</f>
        <v>-465.51128205128202</v>
      </c>
      <c r="AJ11" s="17">
        <f>Mov.tot!AN801</f>
        <v>-190.83</v>
      </c>
      <c r="AK11" s="17">
        <f>Mov.tot!AO801</f>
        <v>-381.01538461538462</v>
      </c>
      <c r="AL11" s="17">
        <f>Mov.tot!AP801</f>
        <v>-156.62</v>
      </c>
      <c r="AM11" s="17">
        <f>Mov.tot!AQ801</f>
        <v>0</v>
      </c>
      <c r="AN11" s="17">
        <f>Mov.tot!AR801</f>
        <v>0</v>
      </c>
      <c r="AO11" s="17">
        <f>Mov.tot!AS801</f>
        <v>0</v>
      </c>
      <c r="AP11" s="17">
        <f>Mov.tot!AT801</f>
        <v>0</v>
      </c>
      <c r="AQ11" s="17">
        <f>Mov.tot!AU801</f>
        <v>0</v>
      </c>
      <c r="AR11" s="17">
        <f>Mov.tot!AV801</f>
        <v>0</v>
      </c>
      <c r="AS11" s="17">
        <f>Mov.tot!AW801</f>
        <v>0</v>
      </c>
      <c r="AT11" s="17">
        <f>Mov.tot!AX801</f>
        <v>0</v>
      </c>
      <c r="AU11" s="17">
        <f>Mov.tot!AY801</f>
        <v>0</v>
      </c>
      <c r="AV11" s="17">
        <f>Mov.tot!AZ801</f>
        <v>0</v>
      </c>
      <c r="AW11" s="17">
        <f>Mov.tot!BA801</f>
        <v>-430</v>
      </c>
      <c r="AX11" s="17">
        <f>Mov.tot!BB801</f>
        <v>0</v>
      </c>
      <c r="AY11" s="17">
        <f>Mov.tot!BC801</f>
        <v>0</v>
      </c>
      <c r="AZ11" s="17">
        <f>Mov.tot!BD801</f>
        <v>0</v>
      </c>
      <c r="BA11" s="17">
        <f>Mov.tot!BE801</f>
        <v>0</v>
      </c>
      <c r="BB11" s="17">
        <f>Mov.tot!BF801</f>
        <v>0</v>
      </c>
      <c r="BC11" s="17">
        <f>Mov.tot!BG801</f>
        <v>0</v>
      </c>
      <c r="BD11" s="17">
        <f>Mov.tot!BH801</f>
        <v>0</v>
      </c>
      <c r="BE11" s="17">
        <f>Mov.tot!BI801</f>
        <v>-153.4</v>
      </c>
      <c r="BF11" s="17">
        <f>Mov.tot!BJ801</f>
        <v>0</v>
      </c>
      <c r="BG11" s="17">
        <f>Mov.tot!BK801</f>
        <v>0</v>
      </c>
      <c r="BH11" s="17">
        <f>Mov.tot!BL801</f>
        <v>0</v>
      </c>
      <c r="BI11" s="17">
        <f>Mov.tot!BM801</f>
        <v>0</v>
      </c>
      <c r="BJ11" s="17">
        <f>Mov.tot!BN801</f>
        <v>-15.5</v>
      </c>
      <c r="BK11" s="17">
        <f>Mov.tot!BO801</f>
        <v>0.51999999999999991</v>
      </c>
      <c r="BL11" s="17">
        <f>Mov.tot!BP801</f>
        <v>-2.6900000000000008</v>
      </c>
      <c r="BM11" s="17">
        <f>Mov.tot!BQ801</f>
        <v>-10</v>
      </c>
      <c r="BN11" s="17">
        <f>Mov.tot!BR801</f>
        <v>0</v>
      </c>
      <c r="BO11" s="17">
        <f>Mov.tot!BS801</f>
        <v>-18.72</v>
      </c>
      <c r="BP11" s="17">
        <f>Mov.tot!BT801</f>
        <v>-162.84</v>
      </c>
      <c r="BQ11" s="17">
        <f>Mov.tot!BU801</f>
        <v>0</v>
      </c>
      <c r="BR11" s="17">
        <f>Mov.tot!BV801</f>
        <v>0</v>
      </c>
      <c r="BS11" s="17">
        <f>Mov.tot!BW801</f>
        <v>0</v>
      </c>
      <c r="BT11" s="17">
        <f>Mov.tot!BX801</f>
        <v>73.5</v>
      </c>
      <c r="BU11" s="17">
        <f>Mov.tot!BY801</f>
        <v>3480.8</v>
      </c>
      <c r="BV11" s="17">
        <f>Mov.tot!BZ801</f>
        <v>-3464.05</v>
      </c>
    </row>
    <row r="12" spans="1:74">
      <c r="A12" s="7">
        <v>41091</v>
      </c>
      <c r="B12" s="17">
        <f>Mov.tot!F827</f>
        <v>0</v>
      </c>
      <c r="C12" s="17">
        <f>Mov.tot!G827</f>
        <v>0</v>
      </c>
      <c r="D12" s="17">
        <f>Mov.tot!H827</f>
        <v>0</v>
      </c>
      <c r="E12" s="17">
        <f>Mov.tot!I827</f>
        <v>0</v>
      </c>
      <c r="F12" s="17">
        <f>Mov.tot!J827</f>
        <v>0</v>
      </c>
      <c r="G12" s="17">
        <f>Mov.tot!K827</f>
        <v>0</v>
      </c>
      <c r="H12" s="17">
        <f>Mov.tot!L827</f>
        <v>0</v>
      </c>
      <c r="I12" s="17">
        <f>Mov.tot!M827</f>
        <v>0</v>
      </c>
      <c r="J12" s="17">
        <f>Mov.tot!N827</f>
        <v>0</v>
      </c>
      <c r="K12" s="17">
        <f>Mov.tot!O827</f>
        <v>0</v>
      </c>
      <c r="L12" s="17">
        <f>Mov.tot!P827</f>
        <v>8</v>
      </c>
      <c r="M12" s="17">
        <f>Mov.tot!Q827</f>
        <v>0</v>
      </c>
      <c r="N12" s="17">
        <f>Mov.tot!R827</f>
        <v>0</v>
      </c>
      <c r="O12" s="17">
        <f>Mov.tot!S827</f>
        <v>0</v>
      </c>
      <c r="P12" s="17">
        <f>Mov.tot!T827</f>
        <v>0</v>
      </c>
      <c r="Q12" s="17">
        <f>Mov.tot!U827</f>
        <v>0</v>
      </c>
      <c r="R12" s="17">
        <f>Mov.tot!V827</f>
        <v>0</v>
      </c>
      <c r="S12" s="17">
        <f>Mov.tot!W827</f>
        <v>0</v>
      </c>
      <c r="T12" s="17">
        <f>Mov.tot!X827</f>
        <v>0</v>
      </c>
      <c r="U12" s="17">
        <f>Mov.tot!Y827</f>
        <v>0</v>
      </c>
      <c r="V12" s="17">
        <f>Mov.tot!Z827</f>
        <v>40.519999999999996</v>
      </c>
      <c r="W12" s="17">
        <f>Mov.tot!AA827</f>
        <v>3</v>
      </c>
      <c r="X12" s="17">
        <f>Mov.tot!AB827</f>
        <v>43.4</v>
      </c>
      <c r="Y12" s="17">
        <f>Mov.tot!AC827</f>
        <v>0</v>
      </c>
      <c r="Z12" s="17">
        <f>Mov.tot!AD827</f>
        <v>0</v>
      </c>
      <c r="AA12" s="17">
        <f>Mov.tot!AE827</f>
        <v>0</v>
      </c>
      <c r="AB12" s="17">
        <f>Mov.tot!AF827</f>
        <v>0</v>
      </c>
      <c r="AC12" s="17">
        <f>Mov.tot!AG827</f>
        <v>0</v>
      </c>
      <c r="AD12" s="17">
        <f>Mov.tot!AH827</f>
        <v>-130.05000000000001</v>
      </c>
      <c r="AE12" s="17">
        <f>Mov.tot!AI827</f>
        <v>0</v>
      </c>
      <c r="AF12" s="17">
        <f>Mov.tot!AJ827</f>
        <v>-10.71</v>
      </c>
      <c r="AG12" s="17">
        <f>Mov.tot!AK827</f>
        <v>0</v>
      </c>
      <c r="AH12" s="17">
        <f>Mov.tot!AL827</f>
        <v>0</v>
      </c>
      <c r="AI12" s="17">
        <f>Mov.tot!AM827</f>
        <v>0</v>
      </c>
      <c r="AJ12" s="17">
        <f>Mov.tot!AN827</f>
        <v>-95.44</v>
      </c>
      <c r="AK12" s="17">
        <f>Mov.tot!AO827</f>
        <v>0</v>
      </c>
      <c r="AL12" s="17">
        <f>Mov.tot!AP827</f>
        <v>-68.22</v>
      </c>
      <c r="AM12" s="17">
        <f>Mov.tot!AQ827</f>
        <v>0</v>
      </c>
      <c r="AN12" s="17">
        <f>Mov.tot!AR827</f>
        <v>0</v>
      </c>
      <c r="AO12" s="17">
        <f>Mov.tot!AS827</f>
        <v>0</v>
      </c>
      <c r="AP12" s="17">
        <f>Mov.tot!AT827</f>
        <v>0</v>
      </c>
      <c r="AQ12" s="17">
        <f>Mov.tot!AU827</f>
        <v>0</v>
      </c>
      <c r="AR12" s="17">
        <f>Mov.tot!AV827</f>
        <v>0</v>
      </c>
      <c r="AS12" s="17">
        <f>Mov.tot!AW827</f>
        <v>0</v>
      </c>
      <c r="AT12" s="17">
        <f>Mov.tot!AX827</f>
        <v>0</v>
      </c>
      <c r="AU12" s="17">
        <f>Mov.tot!AY827</f>
        <v>0</v>
      </c>
      <c r="AV12" s="17">
        <f>Mov.tot!AZ827</f>
        <v>0</v>
      </c>
      <c r="AW12" s="17">
        <f>Mov.tot!BA827</f>
        <v>-676.82</v>
      </c>
      <c r="AX12" s="17">
        <f>Mov.tot!BB827</f>
        <v>0</v>
      </c>
      <c r="AY12" s="17">
        <f>Mov.tot!BC827</f>
        <v>0</v>
      </c>
      <c r="AZ12" s="17">
        <f>Mov.tot!BD827</f>
        <v>0</v>
      </c>
      <c r="BA12" s="17">
        <f>Mov.tot!BE827</f>
        <v>0</v>
      </c>
      <c r="BB12" s="17">
        <f>Mov.tot!BF827</f>
        <v>0</v>
      </c>
      <c r="BC12" s="17">
        <f>Mov.tot!BG827</f>
        <v>0</v>
      </c>
      <c r="BD12" s="17">
        <f>Mov.tot!BH827</f>
        <v>0</v>
      </c>
      <c r="BE12" s="17">
        <f>Mov.tot!BI827</f>
        <v>0</v>
      </c>
      <c r="BF12" s="17">
        <f>Mov.tot!BJ827</f>
        <v>0</v>
      </c>
      <c r="BG12" s="17">
        <f>Mov.tot!BK827</f>
        <v>-213.1</v>
      </c>
      <c r="BH12" s="17">
        <f>Mov.tot!BL827</f>
        <v>0</v>
      </c>
      <c r="BI12" s="17">
        <f>Mov.tot!BM827</f>
        <v>-2.5</v>
      </c>
      <c r="BJ12" s="17">
        <f>Mov.tot!BN827</f>
        <v>6</v>
      </c>
      <c r="BK12" s="17">
        <f>Mov.tot!BO827</f>
        <v>0.72</v>
      </c>
      <c r="BL12" s="17">
        <f>Mov.tot!BP827</f>
        <v>1.2</v>
      </c>
      <c r="BM12" s="17">
        <f>Mov.tot!BQ827</f>
        <v>0</v>
      </c>
      <c r="BN12" s="17">
        <f>Mov.tot!BR827</f>
        <v>0</v>
      </c>
      <c r="BO12" s="17">
        <f>Mov.tot!BS827</f>
        <v>-26.92</v>
      </c>
      <c r="BP12" s="17">
        <f>Mov.tot!BT827</f>
        <v>-162.84</v>
      </c>
      <c r="BQ12" s="17">
        <f>Mov.tot!BU827</f>
        <v>-31.650000000000002</v>
      </c>
      <c r="BR12" s="17">
        <f>Mov.tot!BV827</f>
        <v>-60</v>
      </c>
      <c r="BS12" s="17">
        <f>Mov.tot!BW827</f>
        <v>0</v>
      </c>
      <c r="BT12" s="17">
        <f>Mov.tot!BX827</f>
        <v>70.5</v>
      </c>
      <c r="BU12" s="17">
        <f>Mov.tot!BY827</f>
        <v>94.919999999999987</v>
      </c>
      <c r="BV12" s="17">
        <f>Mov.tot!BZ827</f>
        <v>-1470.33</v>
      </c>
    </row>
    <row r="13" spans="1:74">
      <c r="A13" s="7">
        <v>41122</v>
      </c>
      <c r="B13" s="17">
        <f>Mov.tot!F843</f>
        <v>0</v>
      </c>
      <c r="C13" s="17">
        <f>Mov.tot!G843</f>
        <v>0</v>
      </c>
      <c r="D13" s="17">
        <f>Mov.tot!H843</f>
        <v>0</v>
      </c>
      <c r="E13" s="17">
        <f>Mov.tot!I843</f>
        <v>0</v>
      </c>
      <c r="F13" s="17">
        <f>Mov.tot!J843</f>
        <v>0</v>
      </c>
      <c r="G13" s="17">
        <f>Mov.tot!K843</f>
        <v>0</v>
      </c>
      <c r="H13" s="17">
        <f>Mov.tot!L843</f>
        <v>0</v>
      </c>
      <c r="I13" s="17">
        <f>Mov.tot!M843</f>
        <v>0</v>
      </c>
      <c r="J13" s="17">
        <f>Mov.tot!N843</f>
        <v>0</v>
      </c>
      <c r="K13" s="17">
        <f>Mov.tot!O843</f>
        <v>0</v>
      </c>
      <c r="L13" s="17">
        <f>Mov.tot!P843</f>
        <v>0</v>
      </c>
      <c r="M13" s="17">
        <f>Mov.tot!Q843</f>
        <v>0</v>
      </c>
      <c r="N13" s="17">
        <f>Mov.tot!R843</f>
        <v>0</v>
      </c>
      <c r="O13" s="17">
        <f>Mov.tot!S843</f>
        <v>0</v>
      </c>
      <c r="P13" s="17">
        <f>Mov.tot!T843</f>
        <v>0</v>
      </c>
      <c r="Q13" s="17">
        <f>Mov.tot!U843</f>
        <v>0</v>
      </c>
      <c r="R13" s="17">
        <f>Mov.tot!V843</f>
        <v>0</v>
      </c>
      <c r="S13" s="17">
        <f>Mov.tot!W843</f>
        <v>0</v>
      </c>
      <c r="T13" s="17">
        <f>Mov.tot!X843</f>
        <v>0</v>
      </c>
      <c r="U13" s="17">
        <f>Mov.tot!Y843</f>
        <v>0</v>
      </c>
      <c r="V13" s="17">
        <f>Mov.tot!Z843</f>
        <v>205</v>
      </c>
      <c r="W13" s="17">
        <f>Mov.tot!AA843</f>
        <v>0</v>
      </c>
      <c r="X13" s="17">
        <f>Mov.tot!AB843</f>
        <v>0</v>
      </c>
      <c r="Y13" s="17">
        <f>Mov.tot!AC843</f>
        <v>0</v>
      </c>
      <c r="Z13" s="17">
        <f>Mov.tot!AD843</f>
        <v>0</v>
      </c>
      <c r="AA13" s="17">
        <f>Mov.tot!AE843</f>
        <v>0</v>
      </c>
      <c r="AB13" s="17">
        <f>Mov.tot!AF843</f>
        <v>0</v>
      </c>
      <c r="AC13" s="17">
        <f>Mov.tot!AG843</f>
        <v>0</v>
      </c>
      <c r="AD13" s="17">
        <f>Mov.tot!AH843</f>
        <v>0</v>
      </c>
      <c r="AE13" s="17">
        <f>Mov.tot!AI843</f>
        <v>0</v>
      </c>
      <c r="AF13" s="17">
        <f>Mov.tot!AJ843</f>
        <v>0</v>
      </c>
      <c r="AG13" s="17">
        <f>Mov.tot!AK843</f>
        <v>0</v>
      </c>
      <c r="AH13" s="17">
        <f>Mov.tot!AL843</f>
        <v>0</v>
      </c>
      <c r="AI13" s="17">
        <f>Mov.tot!AM843</f>
        <v>0</v>
      </c>
      <c r="AJ13" s="17">
        <f>Mov.tot!AN843</f>
        <v>0</v>
      </c>
      <c r="AK13" s="17">
        <f>Mov.tot!AO843</f>
        <v>0</v>
      </c>
      <c r="AL13" s="17">
        <f>Mov.tot!AP843</f>
        <v>0</v>
      </c>
      <c r="AM13" s="17">
        <f>Mov.tot!AQ843</f>
        <v>-149.31</v>
      </c>
      <c r="AN13" s="17">
        <f>Mov.tot!AR843</f>
        <v>0</v>
      </c>
      <c r="AO13" s="17">
        <f>Mov.tot!AS843</f>
        <v>0</v>
      </c>
      <c r="AP13" s="17">
        <f>Mov.tot!AT843</f>
        <v>0</v>
      </c>
      <c r="AQ13" s="17">
        <f>Mov.tot!AU843</f>
        <v>0</v>
      </c>
      <c r="AR13" s="17">
        <f>Mov.tot!AV843</f>
        <v>0</v>
      </c>
      <c r="AS13" s="17">
        <f>Mov.tot!AW843</f>
        <v>0</v>
      </c>
      <c r="AT13" s="17">
        <f>Mov.tot!AX843</f>
        <v>0</v>
      </c>
      <c r="AU13" s="17">
        <f>Mov.tot!AY843</f>
        <v>0</v>
      </c>
      <c r="AV13" s="17">
        <f>Mov.tot!AZ843</f>
        <v>-218.06</v>
      </c>
      <c r="AW13" s="17">
        <f>Mov.tot!BA843</f>
        <v>-88</v>
      </c>
      <c r="AX13" s="17">
        <f>Mov.tot!BB843</f>
        <v>0</v>
      </c>
      <c r="AY13" s="17">
        <f>Mov.tot!BC843</f>
        <v>0</v>
      </c>
      <c r="AZ13" s="17">
        <f>Mov.tot!BD843</f>
        <v>0</v>
      </c>
      <c r="BA13" s="17">
        <f>Mov.tot!BE843</f>
        <v>0</v>
      </c>
      <c r="BB13" s="17">
        <f>Mov.tot!BF843</f>
        <v>0</v>
      </c>
      <c r="BC13" s="17">
        <f>Mov.tot!BG843</f>
        <v>0</v>
      </c>
      <c r="BD13" s="17">
        <f>Mov.tot!BH843</f>
        <v>0</v>
      </c>
      <c r="BE13" s="17">
        <f>Mov.tot!BI843</f>
        <v>0</v>
      </c>
      <c r="BF13" s="17">
        <f>Mov.tot!BJ843</f>
        <v>-13.76</v>
      </c>
      <c r="BG13" s="17">
        <f>Mov.tot!BK843</f>
        <v>-382.38</v>
      </c>
      <c r="BH13" s="17">
        <f>Mov.tot!BL843</f>
        <v>0</v>
      </c>
      <c r="BI13" s="17">
        <f>Mov.tot!BM843</f>
        <v>-1</v>
      </c>
      <c r="BJ13" s="17">
        <f>Mov.tot!BN843</f>
        <v>3</v>
      </c>
      <c r="BK13" s="17">
        <f>Mov.tot!BO843</f>
        <v>0.36</v>
      </c>
      <c r="BL13" s="17">
        <f>Mov.tot!BP843</f>
        <v>0.6</v>
      </c>
      <c r="BM13" s="17">
        <f>Mov.tot!BQ843</f>
        <v>0</v>
      </c>
      <c r="BN13" s="17">
        <f>Mov.tot!BR843</f>
        <v>0</v>
      </c>
      <c r="BO13" s="17">
        <f>Mov.tot!BS843</f>
        <v>0</v>
      </c>
      <c r="BP13" s="17">
        <f>Mov.tot!BT843</f>
        <v>-162.84</v>
      </c>
      <c r="BQ13" s="17">
        <f>Mov.tot!BU843</f>
        <v>-24.5</v>
      </c>
      <c r="BR13" s="17">
        <f>Mov.tot!BV843</f>
        <v>0</v>
      </c>
      <c r="BS13" s="17">
        <f>Mov.tot!BW843</f>
        <v>0</v>
      </c>
      <c r="BT13" s="17">
        <f>Mov.tot!BX843</f>
        <v>13.2</v>
      </c>
      <c r="BU13" s="17">
        <f>Mov.tot!BY843</f>
        <v>205</v>
      </c>
      <c r="BV13" s="17">
        <f>Mov.tot!BZ843</f>
        <v>-1035.8899999999999</v>
      </c>
    </row>
    <row r="14" spans="1:74">
      <c r="A14" s="18" t="s">
        <v>647</v>
      </c>
      <c r="B14" s="15">
        <f>SUM(B2:B13)</f>
        <v>0</v>
      </c>
      <c r="C14" s="15">
        <f t="shared" ref="C14:BO14" si="0">SUM(C2:C13)</f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7140</v>
      </c>
      <c r="H14" s="15">
        <f t="shared" si="0"/>
        <v>16235.400000000001</v>
      </c>
      <c r="I14" s="15">
        <f t="shared" si="0"/>
        <v>3362</v>
      </c>
      <c r="J14" s="15">
        <f t="shared" si="0"/>
        <v>2525.4</v>
      </c>
      <c r="K14" s="15">
        <f t="shared" si="0"/>
        <v>10348.400000000001</v>
      </c>
      <c r="L14" s="15">
        <f t="shared" si="0"/>
        <v>5273.1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150.32999999999998</v>
      </c>
      <c r="R14" s="15">
        <f t="shared" si="0"/>
        <v>0</v>
      </c>
      <c r="S14" s="15">
        <f t="shared" si="0"/>
        <v>275</v>
      </c>
      <c r="T14" s="15">
        <f t="shared" si="0"/>
        <v>0</v>
      </c>
      <c r="U14" s="15">
        <f t="shared" si="0"/>
        <v>696.9</v>
      </c>
      <c r="V14" s="15">
        <f t="shared" si="0"/>
        <v>872.02</v>
      </c>
      <c r="W14" s="15">
        <f t="shared" si="0"/>
        <v>79.5</v>
      </c>
      <c r="X14" s="15">
        <f t="shared" si="0"/>
        <v>2866.5</v>
      </c>
      <c r="Y14" s="15">
        <f t="shared" si="0"/>
        <v>1724.1100000000001</v>
      </c>
      <c r="Z14" s="15">
        <f t="shared" si="0"/>
        <v>428</v>
      </c>
      <c r="AA14" s="15">
        <f t="shared" si="0"/>
        <v>2885</v>
      </c>
      <c r="AB14" s="15">
        <f t="shared" si="0"/>
        <v>746</v>
      </c>
      <c r="AC14" s="15">
        <f t="shared" si="0"/>
        <v>-8050.0733333333319</v>
      </c>
      <c r="AD14" s="15">
        <f t="shared" si="0"/>
        <v>-3641.75</v>
      </c>
      <c r="AE14" s="15">
        <f t="shared" si="0"/>
        <v>-2927.0433333333335</v>
      </c>
      <c r="AF14" s="15">
        <f t="shared" si="0"/>
        <v>-1270.25</v>
      </c>
      <c r="AG14" s="15">
        <f t="shared" si="0"/>
        <v>-129.6</v>
      </c>
      <c r="AH14" s="15">
        <f t="shared" si="0"/>
        <v>-3030</v>
      </c>
      <c r="AI14" s="15">
        <f t="shared" si="0"/>
        <v>-6104.6879487179494</v>
      </c>
      <c r="AJ14" s="15">
        <f t="shared" si="0"/>
        <v>-2852.4199999999996</v>
      </c>
      <c r="AK14" s="15">
        <f t="shared" si="0"/>
        <v>-4866.7153846153842</v>
      </c>
      <c r="AL14" s="15">
        <f t="shared" si="0"/>
        <v>-2302.393415530707</v>
      </c>
      <c r="AM14" s="15">
        <f t="shared" si="0"/>
        <v>-156.63</v>
      </c>
      <c r="AN14" s="15">
        <f t="shared" si="0"/>
        <v>0</v>
      </c>
      <c r="AO14" s="15">
        <f t="shared" si="0"/>
        <v>0</v>
      </c>
      <c r="AP14" s="15">
        <f t="shared" si="0"/>
        <v>0</v>
      </c>
      <c r="AQ14" s="15">
        <f t="shared" si="0"/>
        <v>0</v>
      </c>
      <c r="AR14" s="15">
        <f t="shared" si="0"/>
        <v>-190.35</v>
      </c>
      <c r="AS14" s="15">
        <f t="shared" si="0"/>
        <v>-37.83</v>
      </c>
      <c r="AT14" s="15">
        <f t="shared" si="0"/>
        <v>-72.400000000000006</v>
      </c>
      <c r="AU14" s="15">
        <f t="shared" si="0"/>
        <v>-199.8</v>
      </c>
      <c r="AV14" s="15">
        <f t="shared" si="0"/>
        <v>-400.01</v>
      </c>
      <c r="AW14" s="15">
        <f t="shared" si="0"/>
        <v>-1194.8200000000002</v>
      </c>
      <c r="AX14" s="15">
        <f t="shared" si="0"/>
        <v>0</v>
      </c>
      <c r="AY14" s="15">
        <f t="shared" si="0"/>
        <v>-4593.6400000000003</v>
      </c>
      <c r="AZ14" s="15">
        <f t="shared" si="0"/>
        <v>-471.88</v>
      </c>
      <c r="BA14" s="15">
        <f t="shared" si="0"/>
        <v>-2405</v>
      </c>
      <c r="BB14" s="15">
        <f t="shared" si="0"/>
        <v>-88.62</v>
      </c>
      <c r="BC14" s="15">
        <f t="shared" si="0"/>
        <v>0</v>
      </c>
      <c r="BD14" s="15">
        <f t="shared" si="0"/>
        <v>0</v>
      </c>
      <c r="BE14" s="15">
        <f t="shared" si="0"/>
        <v>-1398.3000000000002</v>
      </c>
      <c r="BF14" s="15">
        <f t="shared" si="0"/>
        <v>-13.76</v>
      </c>
      <c r="BG14" s="15">
        <f t="shared" si="0"/>
        <v>-1140.94</v>
      </c>
      <c r="BH14" s="15">
        <f t="shared" ref="BH14:BI14" si="1">SUM(BH2:BH13)</f>
        <v>0</v>
      </c>
      <c r="BI14" s="15">
        <f t="shared" si="1"/>
        <v>-30.909999999999997</v>
      </c>
      <c r="BJ14" s="15">
        <f t="shared" si="0"/>
        <v>-245.55</v>
      </c>
      <c r="BK14" s="15">
        <f t="shared" si="0"/>
        <v>-2.6700000000000013</v>
      </c>
      <c r="BL14" s="15">
        <f t="shared" si="0"/>
        <v>-44.720000000000006</v>
      </c>
      <c r="BM14" s="15">
        <f t="shared" si="0"/>
        <v>-40</v>
      </c>
      <c r="BN14" s="15">
        <f t="shared" si="0"/>
        <v>-254.38</v>
      </c>
      <c r="BO14" s="15">
        <f t="shared" si="0"/>
        <v>-230.57</v>
      </c>
      <c r="BP14" s="15">
        <f t="shared" ref="BP14:BV14" si="2">SUM(BP2:BP13)</f>
        <v>-1954.0799999999997</v>
      </c>
      <c r="BQ14" s="15">
        <f t="shared" si="2"/>
        <v>-454.11</v>
      </c>
      <c r="BR14" s="15">
        <f t="shared" si="2"/>
        <v>-120</v>
      </c>
      <c r="BS14" s="15">
        <f t="shared" si="2"/>
        <v>0</v>
      </c>
      <c r="BT14" s="15">
        <f t="shared" si="2"/>
        <v>7.1999999999999993</v>
      </c>
      <c r="BU14" s="15">
        <f t="shared" si="2"/>
        <v>55607.66</v>
      </c>
      <c r="BV14" s="15">
        <f t="shared" si="2"/>
        <v>-50915.903415530709</v>
      </c>
    </row>
    <row r="15" spans="1:74">
      <c r="A15" s="18" t="s">
        <v>648</v>
      </c>
      <c r="B15" s="16">
        <f>AVERAGE(B2:B13)</f>
        <v>0</v>
      </c>
      <c r="C15" s="16">
        <f t="shared" ref="C15:BO15" si="3">AVERAGE(C2:C13)</f>
        <v>0</v>
      </c>
      <c r="D15" s="16">
        <f t="shared" si="3"/>
        <v>0</v>
      </c>
      <c r="E15" s="16">
        <f t="shared" si="3"/>
        <v>0</v>
      </c>
      <c r="F15" s="16">
        <f t="shared" si="3"/>
        <v>0</v>
      </c>
      <c r="G15" s="16">
        <f t="shared" si="3"/>
        <v>595</v>
      </c>
      <c r="H15" s="16">
        <f t="shared" si="3"/>
        <v>1352.95</v>
      </c>
      <c r="I15" s="16">
        <f t="shared" si="3"/>
        <v>280.16666666666669</v>
      </c>
      <c r="J15" s="16">
        <f t="shared" si="3"/>
        <v>210.45000000000002</v>
      </c>
      <c r="K15" s="16">
        <f t="shared" si="3"/>
        <v>862.36666666666679</v>
      </c>
      <c r="L15" s="16">
        <f t="shared" si="3"/>
        <v>439.42500000000001</v>
      </c>
      <c r="M15" s="16">
        <f t="shared" si="3"/>
        <v>0</v>
      </c>
      <c r="N15" s="16">
        <f t="shared" si="3"/>
        <v>0</v>
      </c>
      <c r="O15" s="16">
        <f t="shared" si="3"/>
        <v>0</v>
      </c>
      <c r="P15" s="16">
        <f t="shared" si="3"/>
        <v>0</v>
      </c>
      <c r="Q15" s="16">
        <f t="shared" si="3"/>
        <v>12.527499999999998</v>
      </c>
      <c r="R15" s="16">
        <f t="shared" si="3"/>
        <v>0</v>
      </c>
      <c r="S15" s="16">
        <f t="shared" si="3"/>
        <v>22.916666666666668</v>
      </c>
      <c r="T15" s="16">
        <f t="shared" si="3"/>
        <v>0</v>
      </c>
      <c r="U15" s="16">
        <f t="shared" si="3"/>
        <v>58.074999999999996</v>
      </c>
      <c r="V15" s="16">
        <f t="shared" si="3"/>
        <v>72.668333333333337</v>
      </c>
      <c r="W15" s="16">
        <f t="shared" si="3"/>
        <v>6.625</v>
      </c>
      <c r="X15" s="16">
        <f t="shared" si="3"/>
        <v>238.875</v>
      </c>
      <c r="Y15" s="16">
        <f t="shared" si="3"/>
        <v>143.67583333333334</v>
      </c>
      <c r="Z15" s="16">
        <f t="shared" si="3"/>
        <v>35.666666666666664</v>
      </c>
      <c r="AA15" s="16">
        <f t="shared" si="3"/>
        <v>240.41666666666666</v>
      </c>
      <c r="AB15" s="16">
        <f t="shared" si="3"/>
        <v>62.166666666666664</v>
      </c>
      <c r="AC15" s="16">
        <f t="shared" si="3"/>
        <v>-670.83944444444433</v>
      </c>
      <c r="AD15" s="16">
        <f t="shared" si="3"/>
        <v>-303.47916666666669</v>
      </c>
      <c r="AE15" s="16">
        <f t="shared" si="3"/>
        <v>-243.92027777777778</v>
      </c>
      <c r="AF15" s="16">
        <f t="shared" si="3"/>
        <v>-105.85416666666667</v>
      </c>
      <c r="AG15" s="16">
        <f t="shared" si="3"/>
        <v>-10.799999999999999</v>
      </c>
      <c r="AH15" s="16">
        <f t="shared" si="3"/>
        <v>-252.5</v>
      </c>
      <c r="AI15" s="16">
        <f t="shared" si="3"/>
        <v>-508.72399572649579</v>
      </c>
      <c r="AJ15" s="16">
        <f t="shared" si="3"/>
        <v>-237.70166666666663</v>
      </c>
      <c r="AK15" s="16">
        <f t="shared" si="3"/>
        <v>-405.55961538461537</v>
      </c>
      <c r="AL15" s="16">
        <f t="shared" si="3"/>
        <v>-191.86611796089224</v>
      </c>
      <c r="AM15" s="16">
        <f t="shared" si="3"/>
        <v>-13.0525</v>
      </c>
      <c r="AN15" s="16">
        <f t="shared" si="3"/>
        <v>0</v>
      </c>
      <c r="AO15" s="16">
        <f t="shared" si="3"/>
        <v>0</v>
      </c>
      <c r="AP15" s="16">
        <f t="shared" si="3"/>
        <v>0</v>
      </c>
      <c r="AQ15" s="16">
        <f t="shared" si="3"/>
        <v>0</v>
      </c>
      <c r="AR15" s="16">
        <f t="shared" si="3"/>
        <v>-15.862499999999999</v>
      </c>
      <c r="AS15" s="16">
        <f t="shared" si="3"/>
        <v>-3.1524999999999999</v>
      </c>
      <c r="AT15" s="16">
        <f t="shared" si="3"/>
        <v>-6.0333333333333341</v>
      </c>
      <c r="AU15" s="16">
        <f t="shared" si="3"/>
        <v>-16.650000000000002</v>
      </c>
      <c r="AV15" s="16">
        <f t="shared" si="3"/>
        <v>-33.334166666666668</v>
      </c>
      <c r="AW15" s="16">
        <f t="shared" si="3"/>
        <v>-99.568333333333342</v>
      </c>
      <c r="AX15" s="16">
        <f t="shared" si="3"/>
        <v>0</v>
      </c>
      <c r="AY15" s="16">
        <f t="shared" si="3"/>
        <v>-382.80333333333334</v>
      </c>
      <c r="AZ15" s="16">
        <f t="shared" si="3"/>
        <v>-39.323333333333331</v>
      </c>
      <c r="BA15" s="16">
        <f t="shared" si="3"/>
        <v>-200.41666666666666</v>
      </c>
      <c r="BB15" s="16">
        <f t="shared" si="3"/>
        <v>-7.3850000000000007</v>
      </c>
      <c r="BC15" s="16">
        <f t="shared" si="3"/>
        <v>0</v>
      </c>
      <c r="BD15" s="16">
        <f t="shared" si="3"/>
        <v>0</v>
      </c>
      <c r="BE15" s="16">
        <f t="shared" si="3"/>
        <v>-116.52500000000002</v>
      </c>
      <c r="BF15" s="16">
        <f t="shared" si="3"/>
        <v>-1.1466666666666667</v>
      </c>
      <c r="BG15" s="16">
        <f t="shared" si="3"/>
        <v>-95.078333333333333</v>
      </c>
      <c r="BH15" s="16">
        <f t="shared" ref="BH15:BI15" si="4">AVERAGE(BH2:BH13)</f>
        <v>0</v>
      </c>
      <c r="BI15" s="16">
        <f t="shared" si="4"/>
        <v>-2.5758333333333332</v>
      </c>
      <c r="BJ15" s="16">
        <f t="shared" si="3"/>
        <v>-20.462500000000002</v>
      </c>
      <c r="BK15" s="16">
        <f t="shared" si="3"/>
        <v>-0.22250000000000011</v>
      </c>
      <c r="BL15" s="16">
        <f t="shared" si="3"/>
        <v>-3.726666666666667</v>
      </c>
      <c r="BM15" s="16">
        <f t="shared" si="3"/>
        <v>-3.3333333333333335</v>
      </c>
      <c r="BN15" s="16">
        <f t="shared" si="3"/>
        <v>-21.198333333333334</v>
      </c>
      <c r="BO15" s="16">
        <f t="shared" si="3"/>
        <v>-19.214166666666667</v>
      </c>
      <c r="BP15" s="16">
        <f t="shared" ref="BP15:BV15" si="5">AVERAGE(BP2:BP13)</f>
        <v>-162.83999999999997</v>
      </c>
      <c r="BQ15" s="16">
        <f t="shared" si="5"/>
        <v>-37.842500000000001</v>
      </c>
      <c r="BR15" s="16">
        <f t="shared" si="5"/>
        <v>-10</v>
      </c>
      <c r="BS15" s="16">
        <f t="shared" si="5"/>
        <v>0</v>
      </c>
      <c r="BT15" s="16">
        <f t="shared" si="5"/>
        <v>0.6</v>
      </c>
      <c r="BU15" s="16">
        <f t="shared" si="5"/>
        <v>4633.9716666666673</v>
      </c>
      <c r="BV15" s="16">
        <f t="shared" si="5"/>
        <v>-4242.9919512942261</v>
      </c>
    </row>
  </sheetData>
  <pageMargins left="0.19685039370078741" right="0.19685039370078741" top="0.19685039370078741" bottom="0.19685039370078741" header="0.31496062992125984" footer="0.31496062992125984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ull5"/>
  <dimension ref="A1:O31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S22" sqref="S22"/>
    </sheetView>
  </sheetViews>
  <sheetFormatPr defaultColWidth="11.42578125" defaultRowHeight="15"/>
  <cols>
    <col min="1" max="1" width="6" bestFit="1" customWidth="1"/>
    <col min="2" max="2" width="15.42578125" customWidth="1"/>
    <col min="3" max="15" width="7.7109375" customWidth="1"/>
    <col min="131" max="131" width="3.140625" bestFit="1" customWidth="1"/>
    <col min="132" max="132" width="13.7109375" customWidth="1"/>
    <col min="133" max="133" width="15.42578125" customWidth="1"/>
    <col min="134" max="153" width="7.7109375" customWidth="1"/>
    <col min="154" max="154" width="8.85546875" bestFit="1" customWidth="1"/>
    <col min="155" max="173" width="7.7109375" customWidth="1"/>
    <col min="174" max="176" width="7.85546875" bestFit="1" customWidth="1"/>
    <col min="177" max="185" width="7.85546875" customWidth="1"/>
    <col min="186" max="209" width="7.85546875" bestFit="1" customWidth="1"/>
    <col min="210" max="221" width="7.85546875" customWidth="1"/>
    <col min="222" max="228" width="7.85546875" bestFit="1" customWidth="1"/>
    <col min="387" max="387" width="3.140625" bestFit="1" customWidth="1"/>
    <col min="388" max="388" width="13.7109375" customWidth="1"/>
    <col min="389" max="389" width="15.42578125" customWidth="1"/>
    <col min="390" max="409" width="7.7109375" customWidth="1"/>
    <col min="410" max="410" width="8.85546875" bestFit="1" customWidth="1"/>
    <col min="411" max="429" width="7.7109375" customWidth="1"/>
    <col min="430" max="432" width="7.85546875" bestFit="1" customWidth="1"/>
    <col min="433" max="441" width="7.85546875" customWidth="1"/>
    <col min="442" max="465" width="7.85546875" bestFit="1" customWidth="1"/>
    <col min="466" max="477" width="7.85546875" customWidth="1"/>
    <col min="478" max="484" width="7.85546875" bestFit="1" customWidth="1"/>
    <col min="643" max="643" width="3.140625" bestFit="1" customWidth="1"/>
    <col min="644" max="644" width="13.7109375" customWidth="1"/>
    <col min="645" max="645" width="15.42578125" customWidth="1"/>
    <col min="646" max="665" width="7.7109375" customWidth="1"/>
    <col min="666" max="666" width="8.85546875" bestFit="1" customWidth="1"/>
    <col min="667" max="685" width="7.7109375" customWidth="1"/>
    <col min="686" max="688" width="7.85546875" bestFit="1" customWidth="1"/>
    <col min="689" max="697" width="7.85546875" customWidth="1"/>
    <col min="698" max="721" width="7.85546875" bestFit="1" customWidth="1"/>
    <col min="722" max="733" width="7.85546875" customWidth="1"/>
    <col min="734" max="740" width="7.85546875" bestFit="1" customWidth="1"/>
    <col min="899" max="899" width="3.140625" bestFit="1" customWidth="1"/>
    <col min="900" max="900" width="13.7109375" customWidth="1"/>
    <col min="901" max="901" width="15.42578125" customWidth="1"/>
    <col min="902" max="921" width="7.7109375" customWidth="1"/>
    <col min="922" max="922" width="8.85546875" bestFit="1" customWidth="1"/>
    <col min="923" max="941" width="7.7109375" customWidth="1"/>
    <col min="942" max="944" width="7.85546875" bestFit="1" customWidth="1"/>
    <col min="945" max="953" width="7.85546875" customWidth="1"/>
    <col min="954" max="977" width="7.85546875" bestFit="1" customWidth="1"/>
    <col min="978" max="989" width="7.85546875" customWidth="1"/>
    <col min="990" max="996" width="7.85546875" bestFit="1" customWidth="1"/>
    <col min="1155" max="1155" width="3.140625" bestFit="1" customWidth="1"/>
    <col min="1156" max="1156" width="13.7109375" customWidth="1"/>
    <col min="1157" max="1157" width="15.42578125" customWidth="1"/>
    <col min="1158" max="1177" width="7.7109375" customWidth="1"/>
    <col min="1178" max="1178" width="8.85546875" bestFit="1" customWidth="1"/>
    <col min="1179" max="1197" width="7.7109375" customWidth="1"/>
    <col min="1198" max="1200" width="7.85546875" bestFit="1" customWidth="1"/>
    <col min="1201" max="1209" width="7.85546875" customWidth="1"/>
    <col min="1210" max="1233" width="7.85546875" bestFit="1" customWidth="1"/>
    <col min="1234" max="1245" width="7.85546875" customWidth="1"/>
    <col min="1246" max="1252" width="7.85546875" bestFit="1" customWidth="1"/>
    <col min="1411" max="1411" width="3.140625" bestFit="1" customWidth="1"/>
    <col min="1412" max="1412" width="13.7109375" customWidth="1"/>
    <col min="1413" max="1413" width="15.42578125" customWidth="1"/>
    <col min="1414" max="1433" width="7.7109375" customWidth="1"/>
    <col min="1434" max="1434" width="8.85546875" bestFit="1" customWidth="1"/>
    <col min="1435" max="1453" width="7.7109375" customWidth="1"/>
    <col min="1454" max="1456" width="7.85546875" bestFit="1" customWidth="1"/>
    <col min="1457" max="1465" width="7.85546875" customWidth="1"/>
    <col min="1466" max="1489" width="7.85546875" bestFit="1" customWidth="1"/>
    <col min="1490" max="1501" width="7.85546875" customWidth="1"/>
    <col min="1502" max="1508" width="7.85546875" bestFit="1" customWidth="1"/>
    <col min="1667" max="1667" width="3.140625" bestFit="1" customWidth="1"/>
    <col min="1668" max="1668" width="13.7109375" customWidth="1"/>
    <col min="1669" max="1669" width="15.42578125" customWidth="1"/>
    <col min="1670" max="1689" width="7.7109375" customWidth="1"/>
    <col min="1690" max="1690" width="8.85546875" bestFit="1" customWidth="1"/>
    <col min="1691" max="1709" width="7.7109375" customWidth="1"/>
    <col min="1710" max="1712" width="7.85546875" bestFit="1" customWidth="1"/>
    <col min="1713" max="1721" width="7.85546875" customWidth="1"/>
    <col min="1722" max="1745" width="7.85546875" bestFit="1" customWidth="1"/>
    <col min="1746" max="1757" width="7.85546875" customWidth="1"/>
    <col min="1758" max="1764" width="7.85546875" bestFit="1" customWidth="1"/>
    <col min="1923" max="1923" width="3.140625" bestFit="1" customWidth="1"/>
    <col min="1924" max="1924" width="13.7109375" customWidth="1"/>
    <col min="1925" max="1925" width="15.42578125" customWidth="1"/>
    <col min="1926" max="1945" width="7.7109375" customWidth="1"/>
    <col min="1946" max="1946" width="8.85546875" bestFit="1" customWidth="1"/>
    <col min="1947" max="1965" width="7.7109375" customWidth="1"/>
    <col min="1966" max="1968" width="7.85546875" bestFit="1" customWidth="1"/>
    <col min="1969" max="1977" width="7.85546875" customWidth="1"/>
    <col min="1978" max="2001" width="7.85546875" bestFit="1" customWidth="1"/>
    <col min="2002" max="2013" width="7.85546875" customWidth="1"/>
    <col min="2014" max="2020" width="7.85546875" bestFit="1" customWidth="1"/>
    <col min="2179" max="2179" width="3.140625" bestFit="1" customWidth="1"/>
    <col min="2180" max="2180" width="13.7109375" customWidth="1"/>
    <col min="2181" max="2181" width="15.42578125" customWidth="1"/>
    <col min="2182" max="2201" width="7.7109375" customWidth="1"/>
    <col min="2202" max="2202" width="8.85546875" bestFit="1" customWidth="1"/>
    <col min="2203" max="2221" width="7.7109375" customWidth="1"/>
    <col min="2222" max="2224" width="7.85546875" bestFit="1" customWidth="1"/>
    <col min="2225" max="2233" width="7.85546875" customWidth="1"/>
    <col min="2234" max="2257" width="7.85546875" bestFit="1" customWidth="1"/>
    <col min="2258" max="2269" width="7.85546875" customWidth="1"/>
    <col min="2270" max="2276" width="7.85546875" bestFit="1" customWidth="1"/>
    <col min="2435" max="2435" width="3.140625" bestFit="1" customWidth="1"/>
    <col min="2436" max="2436" width="13.7109375" customWidth="1"/>
    <col min="2437" max="2437" width="15.42578125" customWidth="1"/>
    <col min="2438" max="2457" width="7.7109375" customWidth="1"/>
    <col min="2458" max="2458" width="8.85546875" bestFit="1" customWidth="1"/>
    <col min="2459" max="2477" width="7.7109375" customWidth="1"/>
    <col min="2478" max="2480" width="7.85546875" bestFit="1" customWidth="1"/>
    <col min="2481" max="2489" width="7.85546875" customWidth="1"/>
    <col min="2490" max="2513" width="7.85546875" bestFit="1" customWidth="1"/>
    <col min="2514" max="2525" width="7.85546875" customWidth="1"/>
    <col min="2526" max="2532" width="7.85546875" bestFit="1" customWidth="1"/>
    <col min="2691" max="2691" width="3.140625" bestFit="1" customWidth="1"/>
    <col min="2692" max="2692" width="13.7109375" customWidth="1"/>
    <col min="2693" max="2693" width="15.42578125" customWidth="1"/>
    <col min="2694" max="2713" width="7.7109375" customWidth="1"/>
    <col min="2714" max="2714" width="8.85546875" bestFit="1" customWidth="1"/>
    <col min="2715" max="2733" width="7.7109375" customWidth="1"/>
    <col min="2734" max="2736" width="7.85546875" bestFit="1" customWidth="1"/>
    <col min="2737" max="2745" width="7.85546875" customWidth="1"/>
    <col min="2746" max="2769" width="7.85546875" bestFit="1" customWidth="1"/>
    <col min="2770" max="2781" width="7.85546875" customWidth="1"/>
    <col min="2782" max="2788" width="7.85546875" bestFit="1" customWidth="1"/>
    <col min="2947" max="2947" width="3.140625" bestFit="1" customWidth="1"/>
    <col min="2948" max="2948" width="13.7109375" customWidth="1"/>
    <col min="2949" max="2949" width="15.42578125" customWidth="1"/>
    <col min="2950" max="2969" width="7.7109375" customWidth="1"/>
    <col min="2970" max="2970" width="8.85546875" bestFit="1" customWidth="1"/>
    <col min="2971" max="2989" width="7.7109375" customWidth="1"/>
    <col min="2990" max="2992" width="7.85546875" bestFit="1" customWidth="1"/>
    <col min="2993" max="3001" width="7.85546875" customWidth="1"/>
    <col min="3002" max="3025" width="7.85546875" bestFit="1" customWidth="1"/>
    <col min="3026" max="3037" width="7.85546875" customWidth="1"/>
    <col min="3038" max="3044" width="7.85546875" bestFit="1" customWidth="1"/>
    <col min="3203" max="3203" width="3.140625" bestFit="1" customWidth="1"/>
    <col min="3204" max="3204" width="13.7109375" customWidth="1"/>
    <col min="3205" max="3205" width="15.42578125" customWidth="1"/>
    <col min="3206" max="3225" width="7.7109375" customWidth="1"/>
    <col min="3226" max="3226" width="8.85546875" bestFit="1" customWidth="1"/>
    <col min="3227" max="3245" width="7.7109375" customWidth="1"/>
    <col min="3246" max="3248" width="7.85546875" bestFit="1" customWidth="1"/>
    <col min="3249" max="3257" width="7.85546875" customWidth="1"/>
    <col min="3258" max="3281" width="7.85546875" bestFit="1" customWidth="1"/>
    <col min="3282" max="3293" width="7.85546875" customWidth="1"/>
    <col min="3294" max="3300" width="7.85546875" bestFit="1" customWidth="1"/>
    <col min="3459" max="3459" width="3.140625" bestFit="1" customWidth="1"/>
    <col min="3460" max="3460" width="13.7109375" customWidth="1"/>
    <col min="3461" max="3461" width="15.42578125" customWidth="1"/>
    <col min="3462" max="3481" width="7.7109375" customWidth="1"/>
    <col min="3482" max="3482" width="8.85546875" bestFit="1" customWidth="1"/>
    <col min="3483" max="3501" width="7.7109375" customWidth="1"/>
    <col min="3502" max="3504" width="7.85546875" bestFit="1" customWidth="1"/>
    <col min="3505" max="3513" width="7.85546875" customWidth="1"/>
    <col min="3514" max="3537" width="7.85546875" bestFit="1" customWidth="1"/>
    <col min="3538" max="3549" width="7.85546875" customWidth="1"/>
    <col min="3550" max="3556" width="7.85546875" bestFit="1" customWidth="1"/>
    <col min="3715" max="3715" width="3.140625" bestFit="1" customWidth="1"/>
    <col min="3716" max="3716" width="13.7109375" customWidth="1"/>
    <col min="3717" max="3717" width="15.42578125" customWidth="1"/>
    <col min="3718" max="3737" width="7.7109375" customWidth="1"/>
    <col min="3738" max="3738" width="8.85546875" bestFit="1" customWidth="1"/>
    <col min="3739" max="3757" width="7.7109375" customWidth="1"/>
    <col min="3758" max="3760" width="7.85546875" bestFit="1" customWidth="1"/>
    <col min="3761" max="3769" width="7.85546875" customWidth="1"/>
    <col min="3770" max="3793" width="7.85546875" bestFit="1" customWidth="1"/>
    <col min="3794" max="3805" width="7.85546875" customWidth="1"/>
    <col min="3806" max="3812" width="7.85546875" bestFit="1" customWidth="1"/>
    <col min="3971" max="3971" width="3.140625" bestFit="1" customWidth="1"/>
    <col min="3972" max="3972" width="13.7109375" customWidth="1"/>
    <col min="3973" max="3973" width="15.42578125" customWidth="1"/>
    <col min="3974" max="3993" width="7.7109375" customWidth="1"/>
    <col min="3994" max="3994" width="8.85546875" bestFit="1" customWidth="1"/>
    <col min="3995" max="4013" width="7.7109375" customWidth="1"/>
    <col min="4014" max="4016" width="7.85546875" bestFit="1" customWidth="1"/>
    <col min="4017" max="4025" width="7.85546875" customWidth="1"/>
    <col min="4026" max="4049" width="7.85546875" bestFit="1" customWidth="1"/>
    <col min="4050" max="4061" width="7.85546875" customWidth="1"/>
    <col min="4062" max="4068" width="7.85546875" bestFit="1" customWidth="1"/>
    <col min="4227" max="4227" width="3.140625" bestFit="1" customWidth="1"/>
    <col min="4228" max="4228" width="13.7109375" customWidth="1"/>
    <col min="4229" max="4229" width="15.42578125" customWidth="1"/>
    <col min="4230" max="4249" width="7.7109375" customWidth="1"/>
    <col min="4250" max="4250" width="8.85546875" bestFit="1" customWidth="1"/>
    <col min="4251" max="4269" width="7.7109375" customWidth="1"/>
    <col min="4270" max="4272" width="7.85546875" bestFit="1" customWidth="1"/>
    <col min="4273" max="4281" width="7.85546875" customWidth="1"/>
    <col min="4282" max="4305" width="7.85546875" bestFit="1" customWidth="1"/>
    <col min="4306" max="4317" width="7.85546875" customWidth="1"/>
    <col min="4318" max="4324" width="7.85546875" bestFit="1" customWidth="1"/>
    <col min="4483" max="4483" width="3.140625" bestFit="1" customWidth="1"/>
    <col min="4484" max="4484" width="13.7109375" customWidth="1"/>
    <col min="4485" max="4485" width="15.42578125" customWidth="1"/>
    <col min="4486" max="4505" width="7.7109375" customWidth="1"/>
    <col min="4506" max="4506" width="8.85546875" bestFit="1" customWidth="1"/>
    <col min="4507" max="4525" width="7.7109375" customWidth="1"/>
    <col min="4526" max="4528" width="7.85546875" bestFit="1" customWidth="1"/>
    <col min="4529" max="4537" width="7.85546875" customWidth="1"/>
    <col min="4538" max="4561" width="7.85546875" bestFit="1" customWidth="1"/>
    <col min="4562" max="4573" width="7.85546875" customWidth="1"/>
    <col min="4574" max="4580" width="7.85546875" bestFit="1" customWidth="1"/>
    <col min="4739" max="4739" width="3.140625" bestFit="1" customWidth="1"/>
    <col min="4740" max="4740" width="13.7109375" customWidth="1"/>
    <col min="4741" max="4741" width="15.42578125" customWidth="1"/>
    <col min="4742" max="4761" width="7.7109375" customWidth="1"/>
    <col min="4762" max="4762" width="8.85546875" bestFit="1" customWidth="1"/>
    <col min="4763" max="4781" width="7.7109375" customWidth="1"/>
    <col min="4782" max="4784" width="7.85546875" bestFit="1" customWidth="1"/>
    <col min="4785" max="4793" width="7.85546875" customWidth="1"/>
    <col min="4794" max="4817" width="7.85546875" bestFit="1" customWidth="1"/>
    <col min="4818" max="4829" width="7.85546875" customWidth="1"/>
    <col min="4830" max="4836" width="7.85546875" bestFit="1" customWidth="1"/>
    <col min="4995" max="4995" width="3.140625" bestFit="1" customWidth="1"/>
    <col min="4996" max="4996" width="13.7109375" customWidth="1"/>
    <col min="4997" max="4997" width="15.42578125" customWidth="1"/>
    <col min="4998" max="5017" width="7.7109375" customWidth="1"/>
    <col min="5018" max="5018" width="8.85546875" bestFit="1" customWidth="1"/>
    <col min="5019" max="5037" width="7.7109375" customWidth="1"/>
    <col min="5038" max="5040" width="7.85546875" bestFit="1" customWidth="1"/>
    <col min="5041" max="5049" width="7.85546875" customWidth="1"/>
    <col min="5050" max="5073" width="7.85546875" bestFit="1" customWidth="1"/>
    <col min="5074" max="5085" width="7.85546875" customWidth="1"/>
    <col min="5086" max="5092" width="7.85546875" bestFit="1" customWidth="1"/>
    <col min="5251" max="5251" width="3.140625" bestFit="1" customWidth="1"/>
    <col min="5252" max="5252" width="13.7109375" customWidth="1"/>
    <col min="5253" max="5253" width="15.42578125" customWidth="1"/>
    <col min="5254" max="5273" width="7.7109375" customWidth="1"/>
    <col min="5274" max="5274" width="8.85546875" bestFit="1" customWidth="1"/>
    <col min="5275" max="5293" width="7.7109375" customWidth="1"/>
    <col min="5294" max="5296" width="7.85546875" bestFit="1" customWidth="1"/>
    <col min="5297" max="5305" width="7.85546875" customWidth="1"/>
    <col min="5306" max="5329" width="7.85546875" bestFit="1" customWidth="1"/>
    <col min="5330" max="5341" width="7.85546875" customWidth="1"/>
    <col min="5342" max="5348" width="7.85546875" bestFit="1" customWidth="1"/>
    <col min="5507" max="5507" width="3.140625" bestFit="1" customWidth="1"/>
    <col min="5508" max="5508" width="13.7109375" customWidth="1"/>
    <col min="5509" max="5509" width="15.42578125" customWidth="1"/>
    <col min="5510" max="5529" width="7.7109375" customWidth="1"/>
    <col min="5530" max="5530" width="8.85546875" bestFit="1" customWidth="1"/>
    <col min="5531" max="5549" width="7.7109375" customWidth="1"/>
    <col min="5550" max="5552" width="7.85546875" bestFit="1" customWidth="1"/>
    <col min="5553" max="5561" width="7.85546875" customWidth="1"/>
    <col min="5562" max="5585" width="7.85546875" bestFit="1" customWidth="1"/>
    <col min="5586" max="5597" width="7.85546875" customWidth="1"/>
    <col min="5598" max="5604" width="7.85546875" bestFit="1" customWidth="1"/>
    <col min="5763" max="5763" width="3.140625" bestFit="1" customWidth="1"/>
    <col min="5764" max="5764" width="13.7109375" customWidth="1"/>
    <col min="5765" max="5765" width="15.42578125" customWidth="1"/>
    <col min="5766" max="5785" width="7.7109375" customWidth="1"/>
    <col min="5786" max="5786" width="8.85546875" bestFit="1" customWidth="1"/>
    <col min="5787" max="5805" width="7.7109375" customWidth="1"/>
    <col min="5806" max="5808" width="7.85546875" bestFit="1" customWidth="1"/>
    <col min="5809" max="5817" width="7.85546875" customWidth="1"/>
    <col min="5818" max="5841" width="7.85546875" bestFit="1" customWidth="1"/>
    <col min="5842" max="5853" width="7.85546875" customWidth="1"/>
    <col min="5854" max="5860" width="7.85546875" bestFit="1" customWidth="1"/>
    <col min="6019" max="6019" width="3.140625" bestFit="1" customWidth="1"/>
    <col min="6020" max="6020" width="13.7109375" customWidth="1"/>
    <col min="6021" max="6021" width="15.42578125" customWidth="1"/>
    <col min="6022" max="6041" width="7.7109375" customWidth="1"/>
    <col min="6042" max="6042" width="8.85546875" bestFit="1" customWidth="1"/>
    <col min="6043" max="6061" width="7.7109375" customWidth="1"/>
    <col min="6062" max="6064" width="7.85546875" bestFit="1" customWidth="1"/>
    <col min="6065" max="6073" width="7.85546875" customWidth="1"/>
    <col min="6074" max="6097" width="7.85546875" bestFit="1" customWidth="1"/>
    <col min="6098" max="6109" width="7.85546875" customWidth="1"/>
    <col min="6110" max="6116" width="7.85546875" bestFit="1" customWidth="1"/>
    <col min="6275" max="6275" width="3.140625" bestFit="1" customWidth="1"/>
    <col min="6276" max="6276" width="13.7109375" customWidth="1"/>
    <col min="6277" max="6277" width="15.42578125" customWidth="1"/>
    <col min="6278" max="6297" width="7.7109375" customWidth="1"/>
    <col min="6298" max="6298" width="8.85546875" bestFit="1" customWidth="1"/>
    <col min="6299" max="6317" width="7.7109375" customWidth="1"/>
    <col min="6318" max="6320" width="7.85546875" bestFit="1" customWidth="1"/>
    <col min="6321" max="6329" width="7.85546875" customWidth="1"/>
    <col min="6330" max="6353" width="7.85546875" bestFit="1" customWidth="1"/>
    <col min="6354" max="6365" width="7.85546875" customWidth="1"/>
    <col min="6366" max="6372" width="7.85546875" bestFit="1" customWidth="1"/>
    <col min="6531" max="6531" width="3.140625" bestFit="1" customWidth="1"/>
    <col min="6532" max="6532" width="13.7109375" customWidth="1"/>
    <col min="6533" max="6533" width="15.42578125" customWidth="1"/>
    <col min="6534" max="6553" width="7.7109375" customWidth="1"/>
    <col min="6554" max="6554" width="8.85546875" bestFit="1" customWidth="1"/>
    <col min="6555" max="6573" width="7.7109375" customWidth="1"/>
    <col min="6574" max="6576" width="7.85546875" bestFit="1" customWidth="1"/>
    <col min="6577" max="6585" width="7.85546875" customWidth="1"/>
    <col min="6586" max="6609" width="7.85546875" bestFit="1" customWidth="1"/>
    <col min="6610" max="6621" width="7.85546875" customWidth="1"/>
    <col min="6622" max="6628" width="7.85546875" bestFit="1" customWidth="1"/>
    <col min="6787" max="6787" width="3.140625" bestFit="1" customWidth="1"/>
    <col min="6788" max="6788" width="13.7109375" customWidth="1"/>
    <col min="6789" max="6789" width="15.42578125" customWidth="1"/>
    <col min="6790" max="6809" width="7.7109375" customWidth="1"/>
    <col min="6810" max="6810" width="8.85546875" bestFit="1" customWidth="1"/>
    <col min="6811" max="6829" width="7.7109375" customWidth="1"/>
    <col min="6830" max="6832" width="7.85546875" bestFit="1" customWidth="1"/>
    <col min="6833" max="6841" width="7.85546875" customWidth="1"/>
    <col min="6842" max="6865" width="7.85546875" bestFit="1" customWidth="1"/>
    <col min="6866" max="6877" width="7.85546875" customWidth="1"/>
    <col min="6878" max="6884" width="7.85546875" bestFit="1" customWidth="1"/>
    <col min="7043" max="7043" width="3.140625" bestFit="1" customWidth="1"/>
    <col min="7044" max="7044" width="13.7109375" customWidth="1"/>
    <col min="7045" max="7045" width="15.42578125" customWidth="1"/>
    <col min="7046" max="7065" width="7.7109375" customWidth="1"/>
    <col min="7066" max="7066" width="8.85546875" bestFit="1" customWidth="1"/>
    <col min="7067" max="7085" width="7.7109375" customWidth="1"/>
    <col min="7086" max="7088" width="7.85546875" bestFit="1" customWidth="1"/>
    <col min="7089" max="7097" width="7.85546875" customWidth="1"/>
    <col min="7098" max="7121" width="7.85546875" bestFit="1" customWidth="1"/>
    <col min="7122" max="7133" width="7.85546875" customWidth="1"/>
    <col min="7134" max="7140" width="7.85546875" bestFit="1" customWidth="1"/>
    <col min="7299" max="7299" width="3.140625" bestFit="1" customWidth="1"/>
    <col min="7300" max="7300" width="13.7109375" customWidth="1"/>
    <col min="7301" max="7301" width="15.42578125" customWidth="1"/>
    <col min="7302" max="7321" width="7.7109375" customWidth="1"/>
    <col min="7322" max="7322" width="8.85546875" bestFit="1" customWidth="1"/>
    <col min="7323" max="7341" width="7.7109375" customWidth="1"/>
    <col min="7342" max="7344" width="7.85546875" bestFit="1" customWidth="1"/>
    <col min="7345" max="7353" width="7.85546875" customWidth="1"/>
    <col min="7354" max="7377" width="7.85546875" bestFit="1" customWidth="1"/>
    <col min="7378" max="7389" width="7.85546875" customWidth="1"/>
    <col min="7390" max="7396" width="7.85546875" bestFit="1" customWidth="1"/>
    <col min="7555" max="7555" width="3.140625" bestFit="1" customWidth="1"/>
    <col min="7556" max="7556" width="13.7109375" customWidth="1"/>
    <col min="7557" max="7557" width="15.42578125" customWidth="1"/>
    <col min="7558" max="7577" width="7.7109375" customWidth="1"/>
    <col min="7578" max="7578" width="8.85546875" bestFit="1" customWidth="1"/>
    <col min="7579" max="7597" width="7.7109375" customWidth="1"/>
    <col min="7598" max="7600" width="7.85546875" bestFit="1" customWidth="1"/>
    <col min="7601" max="7609" width="7.85546875" customWidth="1"/>
    <col min="7610" max="7633" width="7.85546875" bestFit="1" customWidth="1"/>
    <col min="7634" max="7645" width="7.85546875" customWidth="1"/>
    <col min="7646" max="7652" width="7.85546875" bestFit="1" customWidth="1"/>
    <col min="7811" max="7811" width="3.140625" bestFit="1" customWidth="1"/>
    <col min="7812" max="7812" width="13.7109375" customWidth="1"/>
    <col min="7813" max="7813" width="15.42578125" customWidth="1"/>
    <col min="7814" max="7833" width="7.7109375" customWidth="1"/>
    <col min="7834" max="7834" width="8.85546875" bestFit="1" customWidth="1"/>
    <col min="7835" max="7853" width="7.7109375" customWidth="1"/>
    <col min="7854" max="7856" width="7.85546875" bestFit="1" customWidth="1"/>
    <col min="7857" max="7865" width="7.85546875" customWidth="1"/>
    <col min="7866" max="7889" width="7.85546875" bestFit="1" customWidth="1"/>
    <col min="7890" max="7901" width="7.85546875" customWidth="1"/>
    <col min="7902" max="7908" width="7.85546875" bestFit="1" customWidth="1"/>
    <col min="8067" max="8067" width="3.140625" bestFit="1" customWidth="1"/>
    <col min="8068" max="8068" width="13.7109375" customWidth="1"/>
    <col min="8069" max="8069" width="15.42578125" customWidth="1"/>
    <col min="8070" max="8089" width="7.7109375" customWidth="1"/>
    <col min="8090" max="8090" width="8.85546875" bestFit="1" customWidth="1"/>
    <col min="8091" max="8109" width="7.7109375" customWidth="1"/>
    <col min="8110" max="8112" width="7.85546875" bestFit="1" customWidth="1"/>
    <col min="8113" max="8121" width="7.85546875" customWidth="1"/>
    <col min="8122" max="8145" width="7.85546875" bestFit="1" customWidth="1"/>
    <col min="8146" max="8157" width="7.85546875" customWidth="1"/>
    <col min="8158" max="8164" width="7.85546875" bestFit="1" customWidth="1"/>
    <col min="8323" max="8323" width="3.140625" bestFit="1" customWidth="1"/>
    <col min="8324" max="8324" width="13.7109375" customWidth="1"/>
    <col min="8325" max="8325" width="15.42578125" customWidth="1"/>
    <col min="8326" max="8345" width="7.7109375" customWidth="1"/>
    <col min="8346" max="8346" width="8.85546875" bestFit="1" customWidth="1"/>
    <col min="8347" max="8365" width="7.7109375" customWidth="1"/>
    <col min="8366" max="8368" width="7.85546875" bestFit="1" customWidth="1"/>
    <col min="8369" max="8377" width="7.85546875" customWidth="1"/>
    <col min="8378" max="8401" width="7.85546875" bestFit="1" customWidth="1"/>
    <col min="8402" max="8413" width="7.85546875" customWidth="1"/>
    <col min="8414" max="8420" width="7.85546875" bestFit="1" customWidth="1"/>
    <col min="8579" max="8579" width="3.140625" bestFit="1" customWidth="1"/>
    <col min="8580" max="8580" width="13.7109375" customWidth="1"/>
    <col min="8581" max="8581" width="15.42578125" customWidth="1"/>
    <col min="8582" max="8601" width="7.7109375" customWidth="1"/>
    <col min="8602" max="8602" width="8.85546875" bestFit="1" customWidth="1"/>
    <col min="8603" max="8621" width="7.7109375" customWidth="1"/>
    <col min="8622" max="8624" width="7.85546875" bestFit="1" customWidth="1"/>
    <col min="8625" max="8633" width="7.85546875" customWidth="1"/>
    <col min="8634" max="8657" width="7.85546875" bestFit="1" customWidth="1"/>
    <col min="8658" max="8669" width="7.85546875" customWidth="1"/>
    <col min="8670" max="8676" width="7.85546875" bestFit="1" customWidth="1"/>
    <col min="8835" max="8835" width="3.140625" bestFit="1" customWidth="1"/>
    <col min="8836" max="8836" width="13.7109375" customWidth="1"/>
    <col min="8837" max="8837" width="15.42578125" customWidth="1"/>
    <col min="8838" max="8857" width="7.7109375" customWidth="1"/>
    <col min="8858" max="8858" width="8.85546875" bestFit="1" customWidth="1"/>
    <col min="8859" max="8877" width="7.7109375" customWidth="1"/>
    <col min="8878" max="8880" width="7.85546875" bestFit="1" customWidth="1"/>
    <col min="8881" max="8889" width="7.85546875" customWidth="1"/>
    <col min="8890" max="8913" width="7.85546875" bestFit="1" customWidth="1"/>
    <col min="8914" max="8925" width="7.85546875" customWidth="1"/>
    <col min="8926" max="8932" width="7.85546875" bestFit="1" customWidth="1"/>
    <col min="9091" max="9091" width="3.140625" bestFit="1" customWidth="1"/>
    <col min="9092" max="9092" width="13.7109375" customWidth="1"/>
    <col min="9093" max="9093" width="15.42578125" customWidth="1"/>
    <col min="9094" max="9113" width="7.7109375" customWidth="1"/>
    <col min="9114" max="9114" width="8.85546875" bestFit="1" customWidth="1"/>
    <col min="9115" max="9133" width="7.7109375" customWidth="1"/>
    <col min="9134" max="9136" width="7.85546875" bestFit="1" customWidth="1"/>
    <col min="9137" max="9145" width="7.85546875" customWidth="1"/>
    <col min="9146" max="9169" width="7.85546875" bestFit="1" customWidth="1"/>
    <col min="9170" max="9181" width="7.85546875" customWidth="1"/>
    <col min="9182" max="9188" width="7.85546875" bestFit="1" customWidth="1"/>
    <col min="9347" max="9347" width="3.140625" bestFit="1" customWidth="1"/>
    <col min="9348" max="9348" width="13.7109375" customWidth="1"/>
    <col min="9349" max="9349" width="15.42578125" customWidth="1"/>
    <col min="9350" max="9369" width="7.7109375" customWidth="1"/>
    <col min="9370" max="9370" width="8.85546875" bestFit="1" customWidth="1"/>
    <col min="9371" max="9389" width="7.7109375" customWidth="1"/>
    <col min="9390" max="9392" width="7.85546875" bestFit="1" customWidth="1"/>
    <col min="9393" max="9401" width="7.85546875" customWidth="1"/>
    <col min="9402" max="9425" width="7.85546875" bestFit="1" customWidth="1"/>
    <col min="9426" max="9437" width="7.85546875" customWidth="1"/>
    <col min="9438" max="9444" width="7.85546875" bestFit="1" customWidth="1"/>
    <col min="9603" max="9603" width="3.140625" bestFit="1" customWidth="1"/>
    <col min="9604" max="9604" width="13.7109375" customWidth="1"/>
    <col min="9605" max="9605" width="15.42578125" customWidth="1"/>
    <col min="9606" max="9625" width="7.7109375" customWidth="1"/>
    <col min="9626" max="9626" width="8.85546875" bestFit="1" customWidth="1"/>
    <col min="9627" max="9645" width="7.7109375" customWidth="1"/>
    <col min="9646" max="9648" width="7.85546875" bestFit="1" customWidth="1"/>
    <col min="9649" max="9657" width="7.85546875" customWidth="1"/>
    <col min="9658" max="9681" width="7.85546875" bestFit="1" customWidth="1"/>
    <col min="9682" max="9693" width="7.85546875" customWidth="1"/>
    <col min="9694" max="9700" width="7.85546875" bestFit="1" customWidth="1"/>
    <col min="9859" max="9859" width="3.140625" bestFit="1" customWidth="1"/>
    <col min="9860" max="9860" width="13.7109375" customWidth="1"/>
    <col min="9861" max="9861" width="15.42578125" customWidth="1"/>
    <col min="9862" max="9881" width="7.7109375" customWidth="1"/>
    <col min="9882" max="9882" width="8.85546875" bestFit="1" customWidth="1"/>
    <col min="9883" max="9901" width="7.7109375" customWidth="1"/>
    <col min="9902" max="9904" width="7.85546875" bestFit="1" customWidth="1"/>
    <col min="9905" max="9913" width="7.85546875" customWidth="1"/>
    <col min="9914" max="9937" width="7.85546875" bestFit="1" customWidth="1"/>
    <col min="9938" max="9949" width="7.85546875" customWidth="1"/>
    <col min="9950" max="9956" width="7.85546875" bestFit="1" customWidth="1"/>
    <col min="10115" max="10115" width="3.140625" bestFit="1" customWidth="1"/>
    <col min="10116" max="10116" width="13.7109375" customWidth="1"/>
    <col min="10117" max="10117" width="15.42578125" customWidth="1"/>
    <col min="10118" max="10137" width="7.7109375" customWidth="1"/>
    <col min="10138" max="10138" width="8.85546875" bestFit="1" customWidth="1"/>
    <col min="10139" max="10157" width="7.7109375" customWidth="1"/>
    <col min="10158" max="10160" width="7.85546875" bestFit="1" customWidth="1"/>
    <col min="10161" max="10169" width="7.85546875" customWidth="1"/>
    <col min="10170" max="10193" width="7.85546875" bestFit="1" customWidth="1"/>
    <col min="10194" max="10205" width="7.85546875" customWidth="1"/>
    <col min="10206" max="10212" width="7.85546875" bestFit="1" customWidth="1"/>
    <col min="10371" max="10371" width="3.140625" bestFit="1" customWidth="1"/>
    <col min="10372" max="10372" width="13.7109375" customWidth="1"/>
    <col min="10373" max="10373" width="15.42578125" customWidth="1"/>
    <col min="10374" max="10393" width="7.7109375" customWidth="1"/>
    <col min="10394" max="10394" width="8.85546875" bestFit="1" customWidth="1"/>
    <col min="10395" max="10413" width="7.7109375" customWidth="1"/>
    <col min="10414" max="10416" width="7.85546875" bestFit="1" customWidth="1"/>
    <col min="10417" max="10425" width="7.85546875" customWidth="1"/>
    <col min="10426" max="10449" width="7.85546875" bestFit="1" customWidth="1"/>
    <col min="10450" max="10461" width="7.85546875" customWidth="1"/>
    <col min="10462" max="10468" width="7.85546875" bestFit="1" customWidth="1"/>
    <col min="10627" max="10627" width="3.140625" bestFit="1" customWidth="1"/>
    <col min="10628" max="10628" width="13.7109375" customWidth="1"/>
    <col min="10629" max="10629" width="15.42578125" customWidth="1"/>
    <col min="10630" max="10649" width="7.7109375" customWidth="1"/>
    <col min="10650" max="10650" width="8.85546875" bestFit="1" customWidth="1"/>
    <col min="10651" max="10669" width="7.7109375" customWidth="1"/>
    <col min="10670" max="10672" width="7.85546875" bestFit="1" customWidth="1"/>
    <col min="10673" max="10681" width="7.85546875" customWidth="1"/>
    <col min="10682" max="10705" width="7.85546875" bestFit="1" customWidth="1"/>
    <col min="10706" max="10717" width="7.85546875" customWidth="1"/>
    <col min="10718" max="10724" width="7.85546875" bestFit="1" customWidth="1"/>
    <col min="10883" max="10883" width="3.140625" bestFit="1" customWidth="1"/>
    <col min="10884" max="10884" width="13.7109375" customWidth="1"/>
    <col min="10885" max="10885" width="15.42578125" customWidth="1"/>
    <col min="10886" max="10905" width="7.7109375" customWidth="1"/>
    <col min="10906" max="10906" width="8.85546875" bestFit="1" customWidth="1"/>
    <col min="10907" max="10925" width="7.7109375" customWidth="1"/>
    <col min="10926" max="10928" width="7.85546875" bestFit="1" customWidth="1"/>
    <col min="10929" max="10937" width="7.85546875" customWidth="1"/>
    <col min="10938" max="10961" width="7.85546875" bestFit="1" customWidth="1"/>
    <col min="10962" max="10973" width="7.85546875" customWidth="1"/>
    <col min="10974" max="10980" width="7.85546875" bestFit="1" customWidth="1"/>
    <col min="11139" max="11139" width="3.140625" bestFit="1" customWidth="1"/>
    <col min="11140" max="11140" width="13.7109375" customWidth="1"/>
    <col min="11141" max="11141" width="15.42578125" customWidth="1"/>
    <col min="11142" max="11161" width="7.7109375" customWidth="1"/>
    <col min="11162" max="11162" width="8.85546875" bestFit="1" customWidth="1"/>
    <col min="11163" max="11181" width="7.7109375" customWidth="1"/>
    <col min="11182" max="11184" width="7.85546875" bestFit="1" customWidth="1"/>
    <col min="11185" max="11193" width="7.85546875" customWidth="1"/>
    <col min="11194" max="11217" width="7.85546875" bestFit="1" customWidth="1"/>
    <col min="11218" max="11229" width="7.85546875" customWidth="1"/>
    <col min="11230" max="11236" width="7.85546875" bestFit="1" customWidth="1"/>
    <col min="11395" max="11395" width="3.140625" bestFit="1" customWidth="1"/>
    <col min="11396" max="11396" width="13.7109375" customWidth="1"/>
    <col min="11397" max="11397" width="15.42578125" customWidth="1"/>
    <col min="11398" max="11417" width="7.7109375" customWidth="1"/>
    <col min="11418" max="11418" width="8.85546875" bestFit="1" customWidth="1"/>
    <col min="11419" max="11437" width="7.7109375" customWidth="1"/>
    <col min="11438" max="11440" width="7.85546875" bestFit="1" customWidth="1"/>
    <col min="11441" max="11449" width="7.85546875" customWidth="1"/>
    <col min="11450" max="11473" width="7.85546875" bestFit="1" customWidth="1"/>
    <col min="11474" max="11485" width="7.85546875" customWidth="1"/>
    <col min="11486" max="11492" width="7.85546875" bestFit="1" customWidth="1"/>
    <col min="11651" max="11651" width="3.140625" bestFit="1" customWidth="1"/>
    <col min="11652" max="11652" width="13.7109375" customWidth="1"/>
    <col min="11653" max="11653" width="15.42578125" customWidth="1"/>
    <col min="11654" max="11673" width="7.7109375" customWidth="1"/>
    <col min="11674" max="11674" width="8.85546875" bestFit="1" customWidth="1"/>
    <col min="11675" max="11693" width="7.7109375" customWidth="1"/>
    <col min="11694" max="11696" width="7.85546875" bestFit="1" customWidth="1"/>
    <col min="11697" max="11705" width="7.85546875" customWidth="1"/>
    <col min="11706" max="11729" width="7.85546875" bestFit="1" customWidth="1"/>
    <col min="11730" max="11741" width="7.85546875" customWidth="1"/>
    <col min="11742" max="11748" width="7.85546875" bestFit="1" customWidth="1"/>
    <col min="11907" max="11907" width="3.140625" bestFit="1" customWidth="1"/>
    <col min="11908" max="11908" width="13.7109375" customWidth="1"/>
    <col min="11909" max="11909" width="15.42578125" customWidth="1"/>
    <col min="11910" max="11929" width="7.7109375" customWidth="1"/>
    <col min="11930" max="11930" width="8.85546875" bestFit="1" customWidth="1"/>
    <col min="11931" max="11949" width="7.7109375" customWidth="1"/>
    <col min="11950" max="11952" width="7.85546875" bestFit="1" customWidth="1"/>
    <col min="11953" max="11961" width="7.85546875" customWidth="1"/>
    <col min="11962" max="11985" width="7.85546875" bestFit="1" customWidth="1"/>
    <col min="11986" max="11997" width="7.85546875" customWidth="1"/>
    <col min="11998" max="12004" width="7.85546875" bestFit="1" customWidth="1"/>
    <col min="12163" max="12163" width="3.140625" bestFit="1" customWidth="1"/>
    <col min="12164" max="12164" width="13.7109375" customWidth="1"/>
    <col min="12165" max="12165" width="15.42578125" customWidth="1"/>
    <col min="12166" max="12185" width="7.7109375" customWidth="1"/>
    <col min="12186" max="12186" width="8.85546875" bestFit="1" customWidth="1"/>
    <col min="12187" max="12205" width="7.7109375" customWidth="1"/>
    <col min="12206" max="12208" width="7.85546875" bestFit="1" customWidth="1"/>
    <col min="12209" max="12217" width="7.85546875" customWidth="1"/>
    <col min="12218" max="12241" width="7.85546875" bestFit="1" customWidth="1"/>
    <col min="12242" max="12253" width="7.85546875" customWidth="1"/>
    <col min="12254" max="12260" width="7.85546875" bestFit="1" customWidth="1"/>
    <col min="12419" max="12419" width="3.140625" bestFit="1" customWidth="1"/>
    <col min="12420" max="12420" width="13.7109375" customWidth="1"/>
    <col min="12421" max="12421" width="15.42578125" customWidth="1"/>
    <col min="12422" max="12441" width="7.7109375" customWidth="1"/>
    <col min="12442" max="12442" width="8.85546875" bestFit="1" customWidth="1"/>
    <col min="12443" max="12461" width="7.7109375" customWidth="1"/>
    <col min="12462" max="12464" width="7.85546875" bestFit="1" customWidth="1"/>
    <col min="12465" max="12473" width="7.85546875" customWidth="1"/>
    <col min="12474" max="12497" width="7.85546875" bestFit="1" customWidth="1"/>
    <col min="12498" max="12509" width="7.85546875" customWidth="1"/>
    <col min="12510" max="12516" width="7.85546875" bestFit="1" customWidth="1"/>
    <col min="12675" max="12675" width="3.140625" bestFit="1" customWidth="1"/>
    <col min="12676" max="12676" width="13.7109375" customWidth="1"/>
    <col min="12677" max="12677" width="15.42578125" customWidth="1"/>
    <col min="12678" max="12697" width="7.7109375" customWidth="1"/>
    <col min="12698" max="12698" width="8.85546875" bestFit="1" customWidth="1"/>
    <col min="12699" max="12717" width="7.7109375" customWidth="1"/>
    <col min="12718" max="12720" width="7.85546875" bestFit="1" customWidth="1"/>
    <col min="12721" max="12729" width="7.85546875" customWidth="1"/>
    <col min="12730" max="12753" width="7.85546875" bestFit="1" customWidth="1"/>
    <col min="12754" max="12765" width="7.85546875" customWidth="1"/>
    <col min="12766" max="12772" width="7.85546875" bestFit="1" customWidth="1"/>
    <col min="12931" max="12931" width="3.140625" bestFit="1" customWidth="1"/>
    <col min="12932" max="12932" width="13.7109375" customWidth="1"/>
    <col min="12933" max="12933" width="15.42578125" customWidth="1"/>
    <col min="12934" max="12953" width="7.7109375" customWidth="1"/>
    <col min="12954" max="12954" width="8.85546875" bestFit="1" customWidth="1"/>
    <col min="12955" max="12973" width="7.7109375" customWidth="1"/>
    <col min="12974" max="12976" width="7.85546875" bestFit="1" customWidth="1"/>
    <col min="12977" max="12985" width="7.85546875" customWidth="1"/>
    <col min="12986" max="13009" width="7.85546875" bestFit="1" customWidth="1"/>
    <col min="13010" max="13021" width="7.85546875" customWidth="1"/>
    <col min="13022" max="13028" width="7.85546875" bestFit="1" customWidth="1"/>
    <col min="13187" max="13187" width="3.140625" bestFit="1" customWidth="1"/>
    <col min="13188" max="13188" width="13.7109375" customWidth="1"/>
    <col min="13189" max="13189" width="15.42578125" customWidth="1"/>
    <col min="13190" max="13209" width="7.7109375" customWidth="1"/>
    <col min="13210" max="13210" width="8.85546875" bestFit="1" customWidth="1"/>
    <col min="13211" max="13229" width="7.7109375" customWidth="1"/>
    <col min="13230" max="13232" width="7.85546875" bestFit="1" customWidth="1"/>
    <col min="13233" max="13241" width="7.85546875" customWidth="1"/>
    <col min="13242" max="13265" width="7.85546875" bestFit="1" customWidth="1"/>
    <col min="13266" max="13277" width="7.85546875" customWidth="1"/>
    <col min="13278" max="13284" width="7.85546875" bestFit="1" customWidth="1"/>
    <col min="13443" max="13443" width="3.140625" bestFit="1" customWidth="1"/>
    <col min="13444" max="13444" width="13.7109375" customWidth="1"/>
    <col min="13445" max="13445" width="15.42578125" customWidth="1"/>
    <col min="13446" max="13465" width="7.7109375" customWidth="1"/>
    <col min="13466" max="13466" width="8.85546875" bestFit="1" customWidth="1"/>
    <col min="13467" max="13485" width="7.7109375" customWidth="1"/>
    <col min="13486" max="13488" width="7.85546875" bestFit="1" customWidth="1"/>
    <col min="13489" max="13497" width="7.85546875" customWidth="1"/>
    <col min="13498" max="13521" width="7.85546875" bestFit="1" customWidth="1"/>
    <col min="13522" max="13533" width="7.85546875" customWidth="1"/>
    <col min="13534" max="13540" width="7.85546875" bestFit="1" customWidth="1"/>
    <col min="13699" max="13699" width="3.140625" bestFit="1" customWidth="1"/>
    <col min="13700" max="13700" width="13.7109375" customWidth="1"/>
    <col min="13701" max="13701" width="15.42578125" customWidth="1"/>
    <col min="13702" max="13721" width="7.7109375" customWidth="1"/>
    <col min="13722" max="13722" width="8.85546875" bestFit="1" customWidth="1"/>
    <col min="13723" max="13741" width="7.7109375" customWidth="1"/>
    <col min="13742" max="13744" width="7.85546875" bestFit="1" customWidth="1"/>
    <col min="13745" max="13753" width="7.85546875" customWidth="1"/>
    <col min="13754" max="13777" width="7.85546875" bestFit="1" customWidth="1"/>
    <col min="13778" max="13789" width="7.85546875" customWidth="1"/>
    <col min="13790" max="13796" width="7.85546875" bestFit="1" customWidth="1"/>
    <col min="13955" max="13955" width="3.140625" bestFit="1" customWidth="1"/>
    <col min="13956" max="13956" width="13.7109375" customWidth="1"/>
    <col min="13957" max="13957" width="15.42578125" customWidth="1"/>
    <col min="13958" max="13977" width="7.7109375" customWidth="1"/>
    <col min="13978" max="13978" width="8.85546875" bestFit="1" customWidth="1"/>
    <col min="13979" max="13997" width="7.7109375" customWidth="1"/>
    <col min="13998" max="14000" width="7.85546875" bestFit="1" customWidth="1"/>
    <col min="14001" max="14009" width="7.85546875" customWidth="1"/>
    <col min="14010" max="14033" width="7.85546875" bestFit="1" customWidth="1"/>
    <col min="14034" max="14045" width="7.85546875" customWidth="1"/>
    <col min="14046" max="14052" width="7.85546875" bestFit="1" customWidth="1"/>
    <col min="14211" max="14211" width="3.140625" bestFit="1" customWidth="1"/>
    <col min="14212" max="14212" width="13.7109375" customWidth="1"/>
    <col min="14213" max="14213" width="15.42578125" customWidth="1"/>
    <col min="14214" max="14233" width="7.7109375" customWidth="1"/>
    <col min="14234" max="14234" width="8.85546875" bestFit="1" customWidth="1"/>
    <col min="14235" max="14253" width="7.7109375" customWidth="1"/>
    <col min="14254" max="14256" width="7.85546875" bestFit="1" customWidth="1"/>
    <col min="14257" max="14265" width="7.85546875" customWidth="1"/>
    <col min="14266" max="14289" width="7.85546875" bestFit="1" customWidth="1"/>
    <col min="14290" max="14301" width="7.85546875" customWidth="1"/>
    <col min="14302" max="14308" width="7.85546875" bestFit="1" customWidth="1"/>
    <col min="14467" max="14467" width="3.140625" bestFit="1" customWidth="1"/>
    <col min="14468" max="14468" width="13.7109375" customWidth="1"/>
    <col min="14469" max="14469" width="15.42578125" customWidth="1"/>
    <col min="14470" max="14489" width="7.7109375" customWidth="1"/>
    <col min="14490" max="14490" width="8.85546875" bestFit="1" customWidth="1"/>
    <col min="14491" max="14509" width="7.7109375" customWidth="1"/>
    <col min="14510" max="14512" width="7.85546875" bestFit="1" customWidth="1"/>
    <col min="14513" max="14521" width="7.85546875" customWidth="1"/>
    <col min="14522" max="14545" width="7.85546875" bestFit="1" customWidth="1"/>
    <col min="14546" max="14557" width="7.85546875" customWidth="1"/>
    <col min="14558" max="14564" width="7.85546875" bestFit="1" customWidth="1"/>
    <col min="14723" max="14723" width="3.140625" bestFit="1" customWidth="1"/>
    <col min="14724" max="14724" width="13.7109375" customWidth="1"/>
    <col min="14725" max="14725" width="15.42578125" customWidth="1"/>
    <col min="14726" max="14745" width="7.7109375" customWidth="1"/>
    <col min="14746" max="14746" width="8.85546875" bestFit="1" customWidth="1"/>
    <col min="14747" max="14765" width="7.7109375" customWidth="1"/>
    <col min="14766" max="14768" width="7.85546875" bestFit="1" customWidth="1"/>
    <col min="14769" max="14777" width="7.85546875" customWidth="1"/>
    <col min="14778" max="14801" width="7.85546875" bestFit="1" customWidth="1"/>
    <col min="14802" max="14813" width="7.85546875" customWidth="1"/>
    <col min="14814" max="14820" width="7.85546875" bestFit="1" customWidth="1"/>
    <col min="14979" max="14979" width="3.140625" bestFit="1" customWidth="1"/>
    <col min="14980" max="14980" width="13.7109375" customWidth="1"/>
    <col min="14981" max="14981" width="15.42578125" customWidth="1"/>
    <col min="14982" max="15001" width="7.7109375" customWidth="1"/>
    <col min="15002" max="15002" width="8.85546875" bestFit="1" customWidth="1"/>
    <col min="15003" max="15021" width="7.7109375" customWidth="1"/>
    <col min="15022" max="15024" width="7.85546875" bestFit="1" customWidth="1"/>
    <col min="15025" max="15033" width="7.85546875" customWidth="1"/>
    <col min="15034" max="15057" width="7.85546875" bestFit="1" customWidth="1"/>
    <col min="15058" max="15069" width="7.85546875" customWidth="1"/>
    <col min="15070" max="15076" width="7.85546875" bestFit="1" customWidth="1"/>
    <col min="15235" max="15235" width="3.140625" bestFit="1" customWidth="1"/>
    <col min="15236" max="15236" width="13.7109375" customWidth="1"/>
    <col min="15237" max="15237" width="15.42578125" customWidth="1"/>
    <col min="15238" max="15257" width="7.7109375" customWidth="1"/>
    <col min="15258" max="15258" width="8.85546875" bestFit="1" customWidth="1"/>
    <col min="15259" max="15277" width="7.7109375" customWidth="1"/>
    <col min="15278" max="15280" width="7.85546875" bestFit="1" customWidth="1"/>
    <col min="15281" max="15289" width="7.85546875" customWidth="1"/>
    <col min="15290" max="15313" width="7.85546875" bestFit="1" customWidth="1"/>
    <col min="15314" max="15325" width="7.85546875" customWidth="1"/>
    <col min="15326" max="15332" width="7.85546875" bestFit="1" customWidth="1"/>
    <col min="15491" max="15491" width="3.140625" bestFit="1" customWidth="1"/>
    <col min="15492" max="15492" width="13.7109375" customWidth="1"/>
    <col min="15493" max="15493" width="15.42578125" customWidth="1"/>
    <col min="15494" max="15513" width="7.7109375" customWidth="1"/>
    <col min="15514" max="15514" width="8.85546875" bestFit="1" customWidth="1"/>
    <col min="15515" max="15533" width="7.7109375" customWidth="1"/>
    <col min="15534" max="15536" width="7.85546875" bestFit="1" customWidth="1"/>
    <col min="15537" max="15545" width="7.85546875" customWidth="1"/>
    <col min="15546" max="15569" width="7.85546875" bestFit="1" customWidth="1"/>
    <col min="15570" max="15581" width="7.85546875" customWidth="1"/>
    <col min="15582" max="15588" width="7.85546875" bestFit="1" customWidth="1"/>
    <col min="15747" max="15747" width="3.140625" bestFit="1" customWidth="1"/>
    <col min="15748" max="15748" width="13.7109375" customWidth="1"/>
    <col min="15749" max="15749" width="15.42578125" customWidth="1"/>
    <col min="15750" max="15769" width="7.7109375" customWidth="1"/>
    <col min="15770" max="15770" width="8.85546875" bestFit="1" customWidth="1"/>
    <col min="15771" max="15789" width="7.7109375" customWidth="1"/>
    <col min="15790" max="15792" width="7.85546875" bestFit="1" customWidth="1"/>
    <col min="15793" max="15801" width="7.85546875" customWidth="1"/>
    <col min="15802" max="15825" width="7.85546875" bestFit="1" customWidth="1"/>
    <col min="15826" max="15837" width="7.85546875" customWidth="1"/>
    <col min="15838" max="15844" width="7.85546875" bestFit="1" customWidth="1"/>
    <col min="16003" max="16003" width="3.140625" bestFit="1" customWidth="1"/>
    <col min="16004" max="16004" width="13.7109375" customWidth="1"/>
    <col min="16005" max="16005" width="15.42578125" customWidth="1"/>
    <col min="16006" max="16025" width="7.7109375" customWidth="1"/>
    <col min="16026" max="16026" width="8.85546875" bestFit="1" customWidth="1"/>
    <col min="16027" max="16045" width="7.7109375" customWidth="1"/>
    <col min="16046" max="16048" width="7.85546875" bestFit="1" customWidth="1"/>
    <col min="16049" max="16057" width="7.85546875" customWidth="1"/>
    <col min="16058" max="16081" width="7.85546875" bestFit="1" customWidth="1"/>
    <col min="16082" max="16093" width="7.85546875" customWidth="1"/>
    <col min="16094" max="16100" width="7.85546875" bestFit="1" customWidth="1"/>
  </cols>
  <sheetData>
    <row r="1" spans="1:15" s="1" customFormat="1" ht="14.1" customHeight="1">
      <c r="C1" s="2">
        <v>40786</v>
      </c>
      <c r="D1" s="2">
        <v>40816</v>
      </c>
      <c r="E1" s="2">
        <v>40847</v>
      </c>
      <c r="F1" s="2">
        <v>40877</v>
      </c>
      <c r="G1" s="2">
        <v>40908</v>
      </c>
      <c r="H1" s="2">
        <v>40939</v>
      </c>
      <c r="I1" s="2">
        <v>40967</v>
      </c>
      <c r="J1" s="2">
        <v>40999</v>
      </c>
      <c r="K1" s="2">
        <v>41029</v>
      </c>
      <c r="L1" s="2">
        <v>41060</v>
      </c>
      <c r="M1" s="2">
        <v>41090</v>
      </c>
      <c r="N1" s="2">
        <v>41121</v>
      </c>
      <c r="O1" s="2">
        <v>41152</v>
      </c>
    </row>
    <row r="2" spans="1:15" s="1" customFormat="1" ht="15" customHeight="1">
      <c r="A2" s="4" t="s">
        <v>23</v>
      </c>
      <c r="B2" s="5" t="s">
        <v>15</v>
      </c>
      <c r="C2" s="3">
        <f>BS!E2</f>
        <v>7135.03</v>
      </c>
      <c r="D2" s="3">
        <f>BS!E36</f>
        <v>13130.549999999997</v>
      </c>
      <c r="E2" s="3">
        <f>BS!E94</f>
        <v>12097.01</v>
      </c>
      <c r="F2" s="3">
        <f>BS!E140</f>
        <v>12579.939999999999</v>
      </c>
      <c r="G2" s="3">
        <f>BS!E199</f>
        <v>13797.29</v>
      </c>
      <c r="H2" s="3">
        <f>BS!E240</f>
        <v>14439.419999999998</v>
      </c>
      <c r="I2" s="3">
        <f>BS!E276</f>
        <v>13759.99</v>
      </c>
      <c r="J2" s="3">
        <f>BS!E318</f>
        <v>14082.399999999992</v>
      </c>
      <c r="K2" s="3">
        <f>BS!E385</f>
        <v>14301.829999999985</v>
      </c>
      <c r="L2" s="3">
        <f>BS!E431</f>
        <v>15667.129999999981</v>
      </c>
      <c r="M2" s="3">
        <f>BS!E480</f>
        <v>13425.439999999979</v>
      </c>
      <c r="N2" s="3">
        <f>BS!E493</f>
        <v>11219.729999999978</v>
      </c>
      <c r="O2" s="3">
        <f>BS!E503</f>
        <v>16531.689999999977</v>
      </c>
    </row>
    <row r="3" spans="1:15" s="1" customFormat="1" ht="15" customHeight="1">
      <c r="A3" s="4" t="s">
        <v>22</v>
      </c>
      <c r="B3" s="5"/>
      <c r="C3" s="3">
        <f>XTERE!E2</f>
        <v>14.69</v>
      </c>
      <c r="D3" s="3">
        <f>XTERE!E41</f>
        <v>90.000000000000085</v>
      </c>
      <c r="E3" s="3">
        <f>XTERE!E57</f>
        <v>136.60000000000008</v>
      </c>
      <c r="F3" s="3">
        <f>XTERE!E112</f>
        <v>364.69000000000005</v>
      </c>
      <c r="G3" s="3">
        <f>XTERE!E158</f>
        <v>248.47000000000008</v>
      </c>
      <c r="H3" s="3">
        <f>XTERE!E188</f>
        <v>229.8300000000001</v>
      </c>
      <c r="I3" s="3">
        <f>XTERE!E214</f>
        <v>184.5200000000001</v>
      </c>
      <c r="J3" s="3">
        <f>XTERE!E230</f>
        <v>89.440000000000083</v>
      </c>
      <c r="K3" s="3">
        <f>XTERE!E243</f>
        <v>89.940000000000111</v>
      </c>
      <c r="L3" s="3">
        <f>XTERE!E249</f>
        <v>70.190000000000111</v>
      </c>
      <c r="M3" s="3">
        <f>XTERE!E266</f>
        <v>67.770000000000124</v>
      </c>
      <c r="N3" s="3">
        <f>XTERE!E279</f>
        <v>158.40000000000012</v>
      </c>
      <c r="O3" s="3">
        <f>XTERE!D281</f>
        <v>30.36</v>
      </c>
    </row>
    <row r="4" spans="1:15" ht="15" customHeight="1">
      <c r="A4" s="4" t="s">
        <v>267</v>
      </c>
      <c r="B4" s="5"/>
      <c r="C4" s="3">
        <f>XROSE!E2</f>
        <v>0</v>
      </c>
      <c r="D4" s="3">
        <f>XROSE!E10</f>
        <v>0</v>
      </c>
      <c r="E4" s="3">
        <f>XROSE!E17</f>
        <v>101</v>
      </c>
      <c r="F4" s="3">
        <f>XROSE!E30</f>
        <v>231</v>
      </c>
      <c r="G4" s="3">
        <f>XROSE!E34</f>
        <v>101</v>
      </c>
      <c r="H4" s="3">
        <f>XROSE!E40</f>
        <v>52.77000000000001</v>
      </c>
      <c r="I4" s="3">
        <f>XROSE!E46</f>
        <v>41</v>
      </c>
      <c r="J4" s="3">
        <f>XROSE!E52</f>
        <v>167</v>
      </c>
      <c r="K4" s="3">
        <f>XROSE!E62</f>
        <v>4.960000000000008</v>
      </c>
      <c r="L4" s="3">
        <f>XROSE!E69</f>
        <v>28.960000000000008</v>
      </c>
      <c r="M4" s="3">
        <f>XROSE!E79</f>
        <v>31.860000000000014</v>
      </c>
      <c r="N4" s="3">
        <f>XROSE!E81</f>
        <v>61.860000000000014</v>
      </c>
      <c r="O4" s="3">
        <f>XROSE!E83</f>
        <v>61.860000000000014</v>
      </c>
    </row>
    <row r="5" spans="1:15" ht="15" customHeight="1">
      <c r="A5" s="8" t="s">
        <v>0</v>
      </c>
      <c r="B5" s="9"/>
      <c r="C5" s="6">
        <f t="shared" ref="C5" si="0">SUM(C2:C4)</f>
        <v>7149.7199999999993</v>
      </c>
      <c r="D5" s="6">
        <f t="shared" ref="D5:O5" si="1">SUM(D2:D4)</f>
        <v>13220.549999999997</v>
      </c>
      <c r="E5" s="6">
        <f t="shared" si="1"/>
        <v>12334.61</v>
      </c>
      <c r="F5" s="6">
        <f t="shared" si="1"/>
        <v>13175.63</v>
      </c>
      <c r="G5" s="6">
        <f t="shared" si="1"/>
        <v>14146.76</v>
      </c>
      <c r="H5" s="6">
        <f t="shared" si="1"/>
        <v>14722.019999999999</v>
      </c>
      <c r="I5" s="6">
        <f t="shared" si="1"/>
        <v>13985.51</v>
      </c>
      <c r="J5" s="6">
        <f t="shared" si="1"/>
        <v>14338.839999999993</v>
      </c>
      <c r="K5" s="6">
        <f t="shared" si="1"/>
        <v>14396.729999999985</v>
      </c>
      <c r="L5" s="6">
        <f t="shared" si="1"/>
        <v>15766.279999999981</v>
      </c>
      <c r="M5" s="6">
        <f t="shared" si="1"/>
        <v>13525.06999999998</v>
      </c>
      <c r="N5" s="6">
        <f t="shared" si="1"/>
        <v>11439.989999999978</v>
      </c>
      <c r="O5" s="6">
        <f t="shared" si="1"/>
        <v>16623.909999999978</v>
      </c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pageMargins left="0.70866141732283472" right="0.70866141732283472" top="0.74803149606299213" bottom="0.74803149606299213" header="0.31496062992125984" footer="0.31496062992125984"/>
  <pageSetup paperSize="9" scale="95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ull6"/>
  <dimension ref="A1:L57"/>
  <sheetViews>
    <sheetView topLeftCell="A30" workbookViewId="0">
      <selection activeCell="D55" sqref="D55"/>
    </sheetView>
  </sheetViews>
  <sheetFormatPr defaultColWidth="11.42578125" defaultRowHeight="15.75"/>
  <cols>
    <col min="1" max="1" width="24.7109375" style="20" customWidth="1"/>
    <col min="2" max="2" width="12" bestFit="1" customWidth="1"/>
    <col min="3" max="3" width="25.7109375" style="20" customWidth="1"/>
    <col min="4" max="4" width="12.5703125" bestFit="1" customWidth="1"/>
    <col min="5" max="5" width="3.140625" customWidth="1"/>
    <col min="6" max="6" width="24" customWidth="1"/>
    <col min="7" max="7" width="12" bestFit="1" customWidth="1"/>
    <col min="8" max="8" width="25.7109375" customWidth="1"/>
    <col min="9" max="9" width="12.5703125" bestFit="1" customWidth="1"/>
    <col min="10" max="10" width="1.5703125" style="100" customWidth="1"/>
    <col min="11" max="11" width="10.28515625" bestFit="1" customWidth="1"/>
    <col min="12" max="12" width="32" bestFit="1" customWidth="1"/>
  </cols>
  <sheetData>
    <row r="1" spans="1:9" ht="20.100000000000001" customHeight="1">
      <c r="A1" s="112" t="s">
        <v>651</v>
      </c>
      <c r="B1" s="112"/>
      <c r="C1" s="112"/>
      <c r="D1" s="112"/>
      <c r="E1" s="101"/>
      <c r="F1" s="112" t="s">
        <v>652</v>
      </c>
      <c r="G1" s="112"/>
      <c r="H1" s="112"/>
      <c r="I1" s="112"/>
    </row>
    <row r="2" spans="1:9" ht="14.1" customHeight="1">
      <c r="A2" s="113" t="s">
        <v>96</v>
      </c>
      <c r="B2" s="113"/>
      <c r="C2" s="114" t="s">
        <v>31</v>
      </c>
      <c r="D2" s="114"/>
      <c r="E2" s="74"/>
      <c r="F2" s="113" t="s">
        <v>653</v>
      </c>
      <c r="G2" s="113"/>
      <c r="H2" s="114" t="s">
        <v>31</v>
      </c>
      <c r="I2" s="114"/>
    </row>
    <row r="3" spans="1:9" ht="14.1" customHeight="1">
      <c r="A3" s="23" t="s">
        <v>33</v>
      </c>
      <c r="B3" s="34">
        <v>0</v>
      </c>
      <c r="C3" s="24"/>
      <c r="D3" s="33"/>
      <c r="E3" s="74"/>
      <c r="F3" s="23" t="s">
        <v>33</v>
      </c>
      <c r="G3" s="34">
        <v>0</v>
      </c>
      <c r="H3" s="24"/>
      <c r="I3" s="33"/>
    </row>
    <row r="4" spans="1:9" ht="14.1" customHeight="1">
      <c r="A4" s="23" t="str">
        <f>'Resum mensual'!G1</f>
        <v>QUOTES AMPA</v>
      </c>
      <c r="B4" s="34">
        <f>'Resum mensual'!G14</f>
        <v>7140</v>
      </c>
      <c r="C4" s="24"/>
      <c r="D4" s="33"/>
      <c r="E4" s="74"/>
      <c r="F4" s="23" t="s">
        <v>34</v>
      </c>
      <c r="G4" s="34">
        <v>7110</v>
      </c>
      <c r="H4" s="24"/>
      <c r="I4" s="33"/>
    </row>
    <row r="5" spans="1:9" ht="14.1" customHeight="1">
      <c r="A5" s="23" t="s">
        <v>108</v>
      </c>
      <c r="B5" s="34">
        <f>SUM(B6:B11)</f>
        <v>22122.800000000003</v>
      </c>
      <c r="C5" s="24" t="s">
        <v>108</v>
      </c>
      <c r="D5" s="33">
        <f>SUM(D6:D11)/(-1)</f>
        <v>19048.716666666667</v>
      </c>
      <c r="E5" s="74"/>
      <c r="F5" s="23" t="s">
        <v>108</v>
      </c>
      <c r="G5" s="34">
        <f>SUM(G6:G11)</f>
        <v>22560</v>
      </c>
      <c r="H5" s="24" t="s">
        <v>108</v>
      </c>
      <c r="I5" s="33">
        <f>SUM(I6:I11)</f>
        <v>-20044.59</v>
      </c>
    </row>
    <row r="6" spans="1:9" ht="14.1" customHeight="1">
      <c r="A6" s="27" t="str">
        <f>'Resum mensual'!H1</f>
        <v>EXTRAESC. INFANTILS</v>
      </c>
      <c r="B6" s="28">
        <f>'Resum mensual'!H14</f>
        <v>16235.400000000001</v>
      </c>
      <c r="C6" s="26" t="str">
        <f>'Resum mensual'!AC1</f>
        <v>NÒMINES EXTRAESC. INFANT.</v>
      </c>
      <c r="D6" s="32">
        <f>'Resum mensual'!AC14</f>
        <v>-8050.0733333333319</v>
      </c>
      <c r="E6" s="74"/>
      <c r="F6" s="27" t="s">
        <v>50</v>
      </c>
      <c r="G6" s="28">
        <v>15552</v>
      </c>
      <c r="H6" s="26" t="s">
        <v>94</v>
      </c>
      <c r="I6" s="32">
        <v>-9972</v>
      </c>
    </row>
    <row r="7" spans="1:9" ht="14.1" customHeight="1">
      <c r="A7" s="27"/>
      <c r="B7" s="28"/>
      <c r="C7" s="26" t="str">
        <f>'Resum mensual'!AD1</f>
        <v>SS IMPOSTOS EXTRAESC. INFANT.</v>
      </c>
      <c r="D7" s="32">
        <f>'Resum mensual'!AD14</f>
        <v>-3641.75</v>
      </c>
      <c r="E7" s="74"/>
      <c r="F7" s="27"/>
      <c r="G7" s="28"/>
      <c r="H7" s="26" t="s">
        <v>106</v>
      </c>
      <c r="I7" s="32">
        <v>-3943.08</v>
      </c>
    </row>
    <row r="8" spans="1:9" ht="14.1" customHeight="1">
      <c r="A8" s="27" t="str">
        <f>'Resum mensual'!J1</f>
        <v>EXTRAESC. ADULTS</v>
      </c>
      <c r="B8" s="28">
        <f>'Resum mensual'!J14</f>
        <v>2525.4</v>
      </c>
      <c r="C8" s="26" t="str">
        <f>'Resum mensual'!AE1</f>
        <v>NÒMINES EXTRAESC. ADULTS</v>
      </c>
      <c r="D8" s="32">
        <f>'Resum mensual'!AE14</f>
        <v>-2927.0433333333335</v>
      </c>
      <c r="E8" s="74"/>
      <c r="F8" s="27" t="s">
        <v>51</v>
      </c>
      <c r="G8" s="28">
        <v>4068</v>
      </c>
      <c r="H8" s="26" t="s">
        <v>91</v>
      </c>
      <c r="I8" s="32">
        <v>-1440</v>
      </c>
    </row>
    <row r="9" spans="1:9" ht="14.1" customHeight="1">
      <c r="A9" s="27"/>
      <c r="B9" s="28"/>
      <c r="C9" s="26" t="str">
        <f>'Resum mensual'!AF1</f>
        <v>SS IMPOSTOS EXTRAESC. ADULTS</v>
      </c>
      <c r="D9" s="32">
        <f>'Resum mensual'!AF14</f>
        <v>-1270.25</v>
      </c>
      <c r="E9" s="74"/>
      <c r="F9" s="27"/>
      <c r="G9" s="28"/>
      <c r="H9" s="26" t="s">
        <v>107</v>
      </c>
      <c r="I9" s="32">
        <v>-543.5100000000001</v>
      </c>
    </row>
    <row r="10" spans="1:9" ht="14.1" customHeight="1">
      <c r="A10" s="27"/>
      <c r="B10" s="28"/>
      <c r="C10" s="26" t="str">
        <f>'Resum mensual'!AG1</f>
        <v>MAT. EXTRAESC.</v>
      </c>
      <c r="D10" s="32">
        <f>'Resum mensual'!AG14</f>
        <v>-129.6</v>
      </c>
      <c r="E10" s="74"/>
      <c r="F10" s="27"/>
      <c r="G10" s="28"/>
      <c r="H10" s="26" t="s">
        <v>87</v>
      </c>
      <c r="I10" s="32">
        <v>-1500</v>
      </c>
    </row>
    <row r="11" spans="1:9" ht="14.1" customHeight="1">
      <c r="A11" s="27" t="str">
        <f>'Resum mensual'!I1</f>
        <v>PISCINA CANET</v>
      </c>
      <c r="B11" s="28">
        <f>'Resum mensual'!I14</f>
        <v>3362</v>
      </c>
      <c r="C11" s="26" t="str">
        <f>'Resum mensual'!AH1</f>
        <v>PISCINA CANET</v>
      </c>
      <c r="D11" s="32">
        <f>'Resum mensual'!AH14</f>
        <v>-3030</v>
      </c>
      <c r="E11" s="74"/>
      <c r="F11" s="27" t="s">
        <v>62</v>
      </c>
      <c r="G11" s="28">
        <v>2940</v>
      </c>
      <c r="H11" s="26" t="s">
        <v>62</v>
      </c>
      <c r="I11" s="32">
        <v>-2646</v>
      </c>
    </row>
    <row r="12" spans="1:9" ht="14.1" customHeight="1">
      <c r="A12" s="23" t="s">
        <v>654</v>
      </c>
      <c r="B12" s="34">
        <f>SUM(B13:B15)</f>
        <v>15621.500000000002</v>
      </c>
      <c r="C12" s="24" t="s">
        <v>654</v>
      </c>
      <c r="D12" s="33">
        <f>SUM(D13:D15)/(-1)</f>
        <v>9113.7379487179478</v>
      </c>
      <c r="E12" s="74"/>
      <c r="F12" s="23" t="s">
        <v>654</v>
      </c>
      <c r="G12" s="34">
        <f>SUM(G13:G15)</f>
        <v>14282</v>
      </c>
      <c r="H12" s="24" t="s">
        <v>654</v>
      </c>
      <c r="I12" s="33">
        <f>SUM(I13:I15)</f>
        <v>-9365.57</v>
      </c>
    </row>
    <row r="13" spans="1:9" ht="14.1" customHeight="1">
      <c r="A13" s="27" t="str">
        <f>'Resum mensual'!K1</f>
        <v>ACOLLIDA MATINAL</v>
      </c>
      <c r="B13" s="28">
        <f>'Resum mensual'!K14</f>
        <v>10348.400000000001</v>
      </c>
      <c r="C13" s="26" t="str">
        <f>'Resum mensual'!AI1</f>
        <v>NÒMINES ACOLL LUDOT</v>
      </c>
      <c r="D13" s="32">
        <f>'Resum mensual'!AI14</f>
        <v>-6104.6879487179494</v>
      </c>
      <c r="E13" s="74"/>
      <c r="F13" s="27" t="s">
        <v>52</v>
      </c>
      <c r="G13" s="28">
        <v>9422</v>
      </c>
      <c r="H13" s="26" t="s">
        <v>92</v>
      </c>
      <c r="I13" s="32">
        <v>-6031</v>
      </c>
    </row>
    <row r="14" spans="1:9" ht="14.1" customHeight="1">
      <c r="A14" s="27" t="str">
        <f>'Resum mensual'!L1</f>
        <v>LUDOTECA</v>
      </c>
      <c r="B14" s="28">
        <f>'Resum mensual'!L14</f>
        <v>5273.1</v>
      </c>
      <c r="C14" s="26" t="str">
        <f>'Resum mensual'!AJ1</f>
        <v>SS IMPOSTOS ACOLL LUDOT</v>
      </c>
      <c r="D14" s="32">
        <f>'Resum mensual'!AJ14</f>
        <v>-2852.4199999999996</v>
      </c>
      <c r="E14" s="74"/>
      <c r="F14" s="27" t="s">
        <v>41</v>
      </c>
      <c r="G14" s="28">
        <v>4860</v>
      </c>
      <c r="H14" s="26" t="s">
        <v>103</v>
      </c>
      <c r="I14" s="32">
        <v>-2834.57</v>
      </c>
    </row>
    <row r="15" spans="1:9" ht="14.1" customHeight="1">
      <c r="A15" s="27"/>
      <c r="B15" s="28"/>
      <c r="C15" s="26" t="str">
        <f>'Resum mensual'!AM1</f>
        <v>MAT. LUDOTECA</v>
      </c>
      <c r="D15" s="32">
        <f>'Resum mensual'!AM14</f>
        <v>-156.63</v>
      </c>
      <c r="E15" s="74"/>
      <c r="F15" s="27"/>
      <c r="G15" s="28"/>
      <c r="H15" s="26" t="s">
        <v>89</v>
      </c>
      <c r="I15" s="32">
        <v>-500</v>
      </c>
    </row>
    <row r="16" spans="1:9" ht="14.1" hidden="1" customHeight="1">
      <c r="A16" s="23" t="s">
        <v>81</v>
      </c>
      <c r="B16" s="34">
        <f>SUM(B17:B20)</f>
        <v>0</v>
      </c>
      <c r="C16" s="24" t="s">
        <v>81</v>
      </c>
      <c r="D16" s="33">
        <f>SUM(D17:D20)</f>
        <v>0</v>
      </c>
      <c r="E16" s="74"/>
      <c r="F16" s="23" t="s">
        <v>81</v>
      </c>
      <c r="G16" s="34">
        <v>0</v>
      </c>
      <c r="H16" s="24" t="s">
        <v>81</v>
      </c>
      <c r="I16" s="33">
        <v>0</v>
      </c>
    </row>
    <row r="17" spans="1:9" ht="14.1" hidden="1" customHeight="1">
      <c r="A17" s="27" t="str">
        <f>'Resum mensual'!M1</f>
        <v>CASAL SETEMBRE</v>
      </c>
      <c r="B17" s="28">
        <f>'Resum mensual'!M14</f>
        <v>0</v>
      </c>
      <c r="C17" s="26" t="str">
        <f>'Resum mensual'!AN1</f>
        <v>CASAL SETEMBRE</v>
      </c>
      <c r="D17" s="32">
        <f>'Resum mensual'!AN14</f>
        <v>0</v>
      </c>
      <c r="E17" s="74"/>
      <c r="F17" s="27" t="s">
        <v>82</v>
      </c>
      <c r="G17" s="28">
        <v>0</v>
      </c>
      <c r="H17" s="26" t="s">
        <v>82</v>
      </c>
      <c r="I17" s="32">
        <v>0</v>
      </c>
    </row>
    <row r="18" spans="1:9" ht="14.1" hidden="1" customHeight="1">
      <c r="A18" s="27" t="str">
        <f>'Resum mensual'!N1</f>
        <v>CASAL NADAL</v>
      </c>
      <c r="B18" s="28">
        <f>'Resum mensual'!N14</f>
        <v>0</v>
      </c>
      <c r="C18" s="26" t="str">
        <f>'Resum mensual'!AO1</f>
        <v>CASAL NADAL</v>
      </c>
      <c r="D18" s="32">
        <f>'Resum mensual'!AO14</f>
        <v>0</v>
      </c>
      <c r="E18" s="74"/>
      <c r="F18" s="27" t="s">
        <v>54</v>
      </c>
      <c r="G18" s="28">
        <v>0</v>
      </c>
      <c r="H18" s="26" t="s">
        <v>54</v>
      </c>
      <c r="I18" s="32">
        <v>0</v>
      </c>
    </row>
    <row r="19" spans="1:9" ht="14.1" hidden="1" customHeight="1">
      <c r="A19" s="27" t="str">
        <f>'Resum mensual'!O1</f>
        <v>CASAL S. BLANCA</v>
      </c>
      <c r="B19" s="28">
        <f>'Resum mensual'!O14</f>
        <v>0</v>
      </c>
      <c r="C19" s="26" t="str">
        <f>'Resum mensual'!AP1</f>
        <v>CASAL S. BLANCA</v>
      </c>
      <c r="D19" s="32">
        <f>'Resum mensual'!AP14</f>
        <v>0</v>
      </c>
      <c r="E19" s="74"/>
      <c r="F19" s="27" t="s">
        <v>55</v>
      </c>
      <c r="G19" s="28">
        <v>0</v>
      </c>
      <c r="H19" s="26" t="s">
        <v>55</v>
      </c>
      <c r="I19" s="32">
        <v>0</v>
      </c>
    </row>
    <row r="20" spans="1:9" ht="14.1" hidden="1" customHeight="1">
      <c r="A20" s="27" t="str">
        <f>'Resum mensual'!P1</f>
        <v>CASAL JUNY</v>
      </c>
      <c r="B20" s="28">
        <f>'Resum mensual'!P14</f>
        <v>0</v>
      </c>
      <c r="C20" s="26" t="str">
        <f>'Resum mensual'!AQ1</f>
        <v>CASAL JUNY</v>
      </c>
      <c r="D20" s="32">
        <f>'Resum mensual'!AQ14</f>
        <v>0</v>
      </c>
      <c r="E20" s="74"/>
      <c r="F20" s="27" t="s">
        <v>83</v>
      </c>
      <c r="G20" s="28">
        <v>0</v>
      </c>
      <c r="H20" s="26" t="s">
        <v>83</v>
      </c>
      <c r="I20" s="32">
        <v>0</v>
      </c>
    </row>
    <row r="21" spans="1:9" ht="14.1" customHeight="1">
      <c r="A21" s="23" t="s">
        <v>75</v>
      </c>
      <c r="B21" s="34">
        <f>SUM(B22:B27)</f>
        <v>1994.25</v>
      </c>
      <c r="C21" s="24" t="s">
        <v>75</v>
      </c>
      <c r="D21" s="33">
        <f>SUM(D22:D27)/(-1)</f>
        <v>2095.21</v>
      </c>
      <c r="E21" s="74"/>
      <c r="F21" s="23" t="s">
        <v>75</v>
      </c>
      <c r="G21" s="34">
        <f>SUM(G22:G27)</f>
        <v>1460</v>
      </c>
      <c r="H21" s="24" t="s">
        <v>75</v>
      </c>
      <c r="I21" s="33">
        <f>SUM(I22:I27)</f>
        <v>-2675</v>
      </c>
    </row>
    <row r="22" spans="1:9" ht="14.1" customHeight="1">
      <c r="A22" s="27" t="str">
        <f>'Resum mensual'!Q1</f>
        <v>CASTANYADA</v>
      </c>
      <c r="B22" s="28">
        <f>'Resum mensual'!Q14</f>
        <v>150.32999999999998</v>
      </c>
      <c r="C22" s="26" t="str">
        <f>'Resum mensual'!AR1</f>
        <v>CASTANYADA</v>
      </c>
      <c r="D22" s="32">
        <f>'Resum mensual'!AR14</f>
        <v>-190.35</v>
      </c>
      <c r="E22" s="74"/>
      <c r="F22" s="27" t="s">
        <v>27</v>
      </c>
      <c r="G22" s="28">
        <v>150</v>
      </c>
      <c r="H22" s="26" t="s">
        <v>27</v>
      </c>
      <c r="I22" s="32">
        <v>-200</v>
      </c>
    </row>
    <row r="23" spans="1:9" ht="14.1" customHeight="1">
      <c r="A23" s="27" t="str">
        <f>'Resum mensual'!R1</f>
        <v>NADAL</v>
      </c>
      <c r="B23" s="28">
        <f>'Resum mensual'!R14</f>
        <v>0</v>
      </c>
      <c r="C23" s="26" t="str">
        <f>'Resum mensual'!AS1</f>
        <v>NADAL</v>
      </c>
      <c r="D23" s="32">
        <f>'Resum mensual'!AS14</f>
        <v>-37.83</v>
      </c>
      <c r="E23" s="74"/>
      <c r="F23" s="27" t="s">
        <v>26</v>
      </c>
      <c r="G23" s="28">
        <v>0</v>
      </c>
      <c r="H23" s="26" t="s">
        <v>26</v>
      </c>
      <c r="I23" s="32">
        <v>-150</v>
      </c>
    </row>
    <row r="24" spans="1:9" ht="14.1" customHeight="1">
      <c r="A24" s="27" t="str">
        <f>'Resum mensual'!S1</f>
        <v>DVD NADAL</v>
      </c>
      <c r="B24" s="28">
        <f>'Resum mensual'!S14</f>
        <v>275</v>
      </c>
      <c r="C24" s="26" t="str">
        <f>'Resum mensual'!AT1</f>
        <v>DVD NADAL</v>
      </c>
      <c r="D24" s="32">
        <f>'Resum mensual'!AT14</f>
        <v>-72.400000000000006</v>
      </c>
      <c r="E24" s="74"/>
      <c r="F24" s="27" t="s">
        <v>57</v>
      </c>
      <c r="G24" s="28">
        <v>360</v>
      </c>
      <c r="H24" s="26" t="s">
        <v>57</v>
      </c>
      <c r="I24" s="32">
        <v>-525</v>
      </c>
    </row>
    <row r="25" spans="1:9" ht="14.1" customHeight="1">
      <c r="A25" s="27" t="str">
        <f>'Resum mensual'!T1</f>
        <v>CARNAVAL</v>
      </c>
      <c r="B25" s="28">
        <f>'Resum mensual'!T14</f>
        <v>0</v>
      </c>
      <c r="C25" s="99" t="str">
        <f>'Resum mensual'!AU1</f>
        <v>CARNAVAL</v>
      </c>
      <c r="D25" s="32">
        <f>'Resum mensual'!AU14</f>
        <v>-199.8</v>
      </c>
      <c r="E25" s="74"/>
      <c r="F25" s="27" t="s">
        <v>86</v>
      </c>
      <c r="G25" s="28">
        <v>0</v>
      </c>
      <c r="H25" s="99" t="s">
        <v>86</v>
      </c>
      <c r="I25" s="32">
        <v>-150</v>
      </c>
    </row>
    <row r="26" spans="1:9" ht="14.1" customHeight="1">
      <c r="A26" s="27" t="str">
        <f>'Resum mensual'!U1</f>
        <v>SANT JORDI</v>
      </c>
      <c r="B26" s="28">
        <f>'Resum mensual'!U14</f>
        <v>696.9</v>
      </c>
      <c r="C26" s="99" t="str">
        <f>'Resum mensual'!AV1</f>
        <v>SANT JORDI</v>
      </c>
      <c r="D26" s="32">
        <f>'Resum mensual'!AV14</f>
        <v>-400.01</v>
      </c>
      <c r="E26" s="74"/>
      <c r="F26" s="27" t="s">
        <v>56</v>
      </c>
      <c r="G26" s="28">
        <v>200</v>
      </c>
      <c r="H26" s="99" t="s">
        <v>56</v>
      </c>
      <c r="I26" s="32">
        <v>-150</v>
      </c>
    </row>
    <row r="27" spans="1:9" ht="14.1" customHeight="1">
      <c r="A27" s="27" t="str">
        <f>'Resum mensual'!V1</f>
        <v>FINAL DE CURS</v>
      </c>
      <c r="B27" s="28">
        <f>'Resum mensual'!V14</f>
        <v>872.02</v>
      </c>
      <c r="C27" s="26" t="str">
        <f>'Resum mensual'!AW1</f>
        <v xml:space="preserve">FINAL DE CURS </v>
      </c>
      <c r="D27" s="32">
        <f>'Resum mensual'!AW14</f>
        <v>-1194.8200000000002</v>
      </c>
      <c r="E27" s="74"/>
      <c r="F27" s="27" t="s">
        <v>101</v>
      </c>
      <c r="G27" s="28">
        <v>750</v>
      </c>
      <c r="H27" s="26" t="s">
        <v>99</v>
      </c>
      <c r="I27" s="32">
        <v>-1500</v>
      </c>
    </row>
    <row r="28" spans="1:9" ht="14.1" customHeight="1">
      <c r="A28" s="23" t="s">
        <v>35</v>
      </c>
      <c r="B28" s="34">
        <f>SUM(B29:B30)</f>
        <v>2946</v>
      </c>
      <c r="C28" s="24" t="s">
        <v>35</v>
      </c>
      <c r="D28" s="33">
        <f>SUM(D29:D30)/(-1)</f>
        <v>4593.6400000000003</v>
      </c>
      <c r="E28" s="74"/>
      <c r="F28" s="23" t="s">
        <v>35</v>
      </c>
      <c r="G28" s="34">
        <f>SUM(G29:G30)</f>
        <v>140</v>
      </c>
      <c r="H28" s="24" t="s">
        <v>35</v>
      </c>
      <c r="I28" s="33">
        <f>SUM(I29:I30)</f>
        <v>0</v>
      </c>
    </row>
    <row r="29" spans="1:9" ht="14.1" customHeight="1">
      <c r="A29" s="27" t="str">
        <f>'Resum mensual'!W1</f>
        <v>BOC'N ROLL</v>
      </c>
      <c r="B29" s="28">
        <f>'Resum mensual'!W14</f>
        <v>79.5</v>
      </c>
      <c r="C29" s="26" t="str">
        <f>'Resum mensual'!AX1</f>
        <v>BOC'N ROLL</v>
      </c>
      <c r="D29" s="32">
        <f>'Resum mensual'!AX14</f>
        <v>0</v>
      </c>
      <c r="E29" s="74"/>
      <c r="F29" s="27" t="s">
        <v>97</v>
      </c>
      <c r="G29" s="28">
        <v>90</v>
      </c>
      <c r="H29" s="26" t="s">
        <v>42</v>
      </c>
      <c r="I29" s="32">
        <v>0</v>
      </c>
    </row>
    <row r="30" spans="1:9" ht="14.1" customHeight="1">
      <c r="A30" s="27" t="str">
        <f>'Resum mensual'!X1</f>
        <v>XANDALLS</v>
      </c>
      <c r="B30" s="28">
        <f>'Resum mensual'!X14</f>
        <v>2866.5</v>
      </c>
      <c r="C30" s="26" t="str">
        <f>'Resum mensual'!AY1</f>
        <v>XANDALLS</v>
      </c>
      <c r="D30" s="32">
        <f>'Resum mensual'!AY14</f>
        <v>-4593.6400000000003</v>
      </c>
      <c r="E30" s="74"/>
      <c r="F30" s="27" t="s">
        <v>315</v>
      </c>
      <c r="G30" s="28">
        <v>50</v>
      </c>
      <c r="H30" s="26" t="s">
        <v>315</v>
      </c>
      <c r="I30" s="32">
        <v>0</v>
      </c>
    </row>
    <row r="31" spans="1:9" ht="14.1" customHeight="1">
      <c r="A31" s="23" t="str">
        <f>'Resum mensual'!Y1</f>
        <v>LLIBRES TEXT</v>
      </c>
      <c r="B31" s="34">
        <f>'Resum mensual'!Y14</f>
        <v>1724.1100000000001</v>
      </c>
      <c r="C31" s="24" t="str">
        <f>'Resum mensual'!BC1</f>
        <v>LLIBRES TEXT</v>
      </c>
      <c r="D31" s="33">
        <f>'Resum mensual'!BC14</f>
        <v>0</v>
      </c>
      <c r="E31" s="74"/>
      <c r="F31" s="23" t="s">
        <v>53</v>
      </c>
      <c r="G31" s="34">
        <v>1954</v>
      </c>
      <c r="H31" s="24" t="s">
        <v>53</v>
      </c>
      <c r="I31" s="33">
        <v>0</v>
      </c>
    </row>
    <row r="32" spans="1:9" ht="14.1" customHeight="1">
      <c r="A32" s="23" t="str">
        <f>'Resum mensual'!Z1</f>
        <v>CALENDARIS</v>
      </c>
      <c r="B32" s="34">
        <f>'Resum mensual'!Z14</f>
        <v>428</v>
      </c>
      <c r="C32" s="24" t="str">
        <f>'Resum mensual'!AZ1</f>
        <v>CALENDARIS</v>
      </c>
      <c r="D32" s="33">
        <f>'Resum mensual'!AZ14/(-1)</f>
        <v>471.88</v>
      </c>
      <c r="E32" s="74"/>
      <c r="F32" s="23" t="s">
        <v>425</v>
      </c>
      <c r="G32" s="34">
        <v>388</v>
      </c>
      <c r="H32" s="24" t="s">
        <v>425</v>
      </c>
      <c r="I32" s="33">
        <v>-471.88</v>
      </c>
    </row>
    <row r="33" spans="1:12" ht="14.1" customHeight="1">
      <c r="A33" s="23" t="str">
        <f>'Resum mensual'!AA1</f>
        <v>LOTERIA NADAL</v>
      </c>
      <c r="B33" s="34">
        <f>'Resum mensual'!AA14</f>
        <v>2885</v>
      </c>
      <c r="C33" s="24" t="str">
        <f>'Resum mensual'!BA1</f>
        <v>LOTERIA NADAL</v>
      </c>
      <c r="D33" s="33">
        <f>'Resum mensual'!BA14/(-1)</f>
        <v>2405</v>
      </c>
      <c r="E33" s="74"/>
    </row>
    <row r="34" spans="1:12" ht="14.1" customHeight="1">
      <c r="A34" s="23" t="str">
        <f>'Resum mensual'!AB1</f>
        <v>PANERA NADAL</v>
      </c>
      <c r="B34" s="34">
        <f>'Resum mensual'!AB14</f>
        <v>746</v>
      </c>
      <c r="C34" s="24" t="str">
        <f>'Resum mensual'!BB1</f>
        <v>PANERA NADAL</v>
      </c>
      <c r="D34" s="33">
        <f>'Resum mensual'!BB14/(-1)</f>
        <v>88.62</v>
      </c>
      <c r="E34" s="74"/>
    </row>
    <row r="35" spans="1:12" ht="14.1" customHeight="1">
      <c r="A35" s="23"/>
      <c r="B35" s="34"/>
      <c r="C35" s="24" t="str">
        <f>'Resum mensual'!BE1</f>
        <v>GESTORIA</v>
      </c>
      <c r="D35" s="33">
        <f>'Resum mensual'!BE14/(-1)</f>
        <v>1398.3000000000002</v>
      </c>
      <c r="E35" s="74"/>
      <c r="F35" s="23"/>
      <c r="G35" s="34"/>
      <c r="H35" s="24" t="s">
        <v>28</v>
      </c>
      <c r="I35" s="33">
        <v>-1634</v>
      </c>
    </row>
    <row r="36" spans="1:12" ht="14.1" customHeight="1">
      <c r="A36" s="23"/>
      <c r="B36" s="34"/>
      <c r="C36" s="24" t="s">
        <v>74</v>
      </c>
      <c r="D36" s="33">
        <f>SUM(D37:D40)/(-1)</f>
        <v>10264.128800146091</v>
      </c>
      <c r="E36" s="74"/>
      <c r="F36" s="23"/>
      <c r="G36" s="34"/>
      <c r="H36" s="24" t="s">
        <v>74</v>
      </c>
      <c r="I36" s="33">
        <f>SUM(I37:I40)</f>
        <v>-11683.989999999998</v>
      </c>
    </row>
    <row r="37" spans="1:12" ht="14.1" customHeight="1">
      <c r="A37" s="48"/>
      <c r="B37" s="49"/>
      <c r="C37" s="26" t="str">
        <f>'Resum mensual'!AK1</f>
        <v>NÒMINES TEI</v>
      </c>
      <c r="D37" s="32">
        <f>'Resum mensual'!AK14</f>
        <v>-4866.7153846153842</v>
      </c>
      <c r="E37" s="74"/>
      <c r="F37" s="29"/>
      <c r="G37" s="30"/>
      <c r="H37" s="26" t="s">
        <v>93</v>
      </c>
      <c r="I37" s="32">
        <v>-5010</v>
      </c>
    </row>
    <row r="38" spans="1:12" ht="14.1" customHeight="1">
      <c r="A38" s="48"/>
      <c r="B38" s="49"/>
      <c r="C38" s="26" t="str">
        <f>'Resum mensual'!AL1</f>
        <v>SS IMPOSTOS TEI</v>
      </c>
      <c r="D38" s="32">
        <f>'Resum mensual'!AL14</f>
        <v>-2302.393415530707</v>
      </c>
      <c r="E38" s="74"/>
      <c r="F38" s="29"/>
      <c r="G38" s="30"/>
      <c r="H38" s="26" t="s">
        <v>104</v>
      </c>
      <c r="I38" s="32">
        <v>-2354.6999999999998</v>
      </c>
    </row>
    <row r="39" spans="1:12" ht="14.1" customHeight="1">
      <c r="A39" s="48"/>
      <c r="B39" s="49"/>
      <c r="C39" s="26" t="str">
        <f>'Resum mensual'!BP1</f>
        <v>RENTING FOTOC.</v>
      </c>
      <c r="D39" s="32">
        <f>'Resum mensual'!BP14</f>
        <v>-1954.0799999999997</v>
      </c>
      <c r="E39" s="74"/>
      <c r="F39" s="29"/>
      <c r="G39" s="30"/>
      <c r="H39" s="26" t="s">
        <v>100</v>
      </c>
      <c r="I39" s="32">
        <v>-1954.08</v>
      </c>
    </row>
    <row r="40" spans="1:12" ht="14.1" customHeight="1">
      <c r="A40" s="31"/>
      <c r="B40" s="30"/>
      <c r="C40" s="26" t="str">
        <f>'Resum mensual'!BG1</f>
        <v>ALTRES INVERSIÓ ESCOLA</v>
      </c>
      <c r="D40" s="111">
        <f>'Resum mensual'!BG14</f>
        <v>-1140.94</v>
      </c>
      <c r="E40" s="103" t="s">
        <v>740</v>
      </c>
      <c r="F40" s="29"/>
      <c r="G40" s="30"/>
      <c r="H40" s="26" t="s">
        <v>102</v>
      </c>
      <c r="I40" s="32">
        <v>-2365.21</v>
      </c>
      <c r="J40" s="103" t="s">
        <v>740</v>
      </c>
      <c r="K40" s="104">
        <v>-320</v>
      </c>
      <c r="L40" s="105" t="s">
        <v>750</v>
      </c>
    </row>
    <row r="41" spans="1:12" ht="14.1" customHeight="1">
      <c r="A41" s="23"/>
      <c r="B41" s="34"/>
      <c r="C41" s="24" t="s">
        <v>36</v>
      </c>
      <c r="D41" s="33">
        <f>SUM(D42:D46)/(-1)</f>
        <v>363.85000000000008</v>
      </c>
      <c r="E41" s="74"/>
      <c r="F41" s="23"/>
      <c r="G41" s="34"/>
      <c r="H41" s="24" t="s">
        <v>36</v>
      </c>
      <c r="I41" s="33">
        <f>SUM(I42:I46)</f>
        <v>-410</v>
      </c>
      <c r="K41" s="106">
        <v>-83.59</v>
      </c>
      <c r="L41" s="105" t="s">
        <v>749</v>
      </c>
    </row>
    <row r="42" spans="1:12" ht="14.1" customHeight="1">
      <c r="A42" s="29"/>
      <c r="B42" s="30"/>
      <c r="C42" s="26" t="str">
        <f>'Resum mensual'!BI1</f>
        <v>COMIS. TRANSF.</v>
      </c>
      <c r="D42" s="32">
        <f>'Resum mensual'!BI14</f>
        <v>-30.909999999999997</v>
      </c>
      <c r="E42" s="74"/>
      <c r="F42" s="29"/>
      <c r="G42" s="30"/>
      <c r="H42" s="26" t="s">
        <v>58</v>
      </c>
      <c r="I42" s="32">
        <v>-45</v>
      </c>
      <c r="K42" s="106">
        <v>-242.38</v>
      </c>
      <c r="L42" s="105" t="s">
        <v>748</v>
      </c>
    </row>
    <row r="43" spans="1:12" ht="14.1" customHeight="1">
      <c r="A43" s="29"/>
      <c r="B43" s="30"/>
      <c r="C43" s="26" t="str">
        <f>'Resum mensual'!BJ1</f>
        <v>COMIS. REBUTS</v>
      </c>
      <c r="D43" s="32">
        <f>'Resum mensual'!BJ14</f>
        <v>-245.55</v>
      </c>
      <c r="E43" s="74"/>
      <c r="F43" s="29"/>
      <c r="G43" s="30"/>
      <c r="H43" s="26" t="s">
        <v>59</v>
      </c>
      <c r="I43" s="32">
        <v>-280</v>
      </c>
      <c r="K43" s="104">
        <v>-110</v>
      </c>
      <c r="L43" s="105" t="s">
        <v>747</v>
      </c>
    </row>
    <row r="44" spans="1:12" ht="14.1" customHeight="1">
      <c r="A44" s="29"/>
      <c r="B44" s="30"/>
      <c r="C44" s="26" t="str">
        <f>'Resum mensual'!BK1</f>
        <v>COMIS. CORREU</v>
      </c>
      <c r="D44" s="32">
        <f>'Resum mensual'!BK14</f>
        <v>-2.6700000000000013</v>
      </c>
      <c r="E44" s="74"/>
      <c r="F44" s="29"/>
      <c r="G44" s="30"/>
      <c r="H44" s="26" t="s">
        <v>60</v>
      </c>
      <c r="I44" s="32">
        <v>-5</v>
      </c>
      <c r="K44" s="106">
        <v>-213.1</v>
      </c>
      <c r="L44" s="105" t="s">
        <v>746</v>
      </c>
    </row>
    <row r="45" spans="1:12" ht="14.1" customHeight="1">
      <c r="A45" s="29"/>
      <c r="B45" s="30"/>
      <c r="C45" s="26" t="str">
        <f>'Resum mensual'!BL1</f>
        <v>IMPOSTOS SOBRE COMISSIÓ</v>
      </c>
      <c r="D45" s="32">
        <f>'Resum mensual'!BL14</f>
        <v>-44.720000000000006</v>
      </c>
      <c r="E45" s="74"/>
      <c r="F45" s="29"/>
      <c r="G45" s="30"/>
      <c r="H45" s="99" t="s">
        <v>105</v>
      </c>
      <c r="I45" s="32">
        <v>-50</v>
      </c>
      <c r="K45" s="104">
        <v>-140</v>
      </c>
      <c r="L45" s="105" t="s">
        <v>745</v>
      </c>
    </row>
    <row r="46" spans="1:12" ht="14.1" customHeight="1">
      <c r="A46" s="29"/>
      <c r="B46" s="30"/>
      <c r="C46" s="26" t="str">
        <f>'Resum mensual'!BM1</f>
        <v>COMIS. MANT.</v>
      </c>
      <c r="D46" s="32">
        <f>'Resum mensual'!BM14</f>
        <v>-40</v>
      </c>
      <c r="E46" s="74"/>
      <c r="F46" s="29"/>
      <c r="G46" s="30"/>
      <c r="H46" s="26" t="s">
        <v>61</v>
      </c>
      <c r="I46" s="32">
        <v>-30</v>
      </c>
      <c r="K46" s="106">
        <v>-31.89</v>
      </c>
      <c r="L46" s="105" t="s">
        <v>751</v>
      </c>
    </row>
    <row r="47" spans="1:12" ht="14.1" customHeight="1">
      <c r="A47" s="23"/>
      <c r="B47" s="34"/>
      <c r="C47" s="24" t="str">
        <f>'Resum mensual'!BD1</f>
        <v>BIBLIO SOBRE RODES</v>
      </c>
      <c r="D47" s="33">
        <f>'Resum mensual'!BD14</f>
        <v>0</v>
      </c>
      <c r="E47" s="74"/>
      <c r="F47" s="23"/>
      <c r="G47" s="34"/>
      <c r="H47" s="24" t="s">
        <v>649</v>
      </c>
      <c r="I47" s="33">
        <v>0</v>
      </c>
      <c r="K47" s="107">
        <f>SUM(K40:K46)</f>
        <v>-1140.9600000000003</v>
      </c>
      <c r="L47" s="105"/>
    </row>
    <row r="48" spans="1:12" ht="14.1" customHeight="1">
      <c r="A48" s="23"/>
      <c r="B48" s="34"/>
      <c r="C48" s="24" t="str">
        <f>'Resum mensual'!BN1</f>
        <v>QUOTA FAPAC</v>
      </c>
      <c r="D48" s="33">
        <f>'Resum mensual'!BN14/(-1)</f>
        <v>254.38</v>
      </c>
      <c r="E48" s="74"/>
      <c r="F48" s="23"/>
      <c r="G48" s="34"/>
      <c r="H48" s="24" t="s">
        <v>650</v>
      </c>
      <c r="I48" s="33">
        <v>-254.38</v>
      </c>
    </row>
    <row r="49" spans="1:9" ht="14.1" customHeight="1">
      <c r="A49" s="23"/>
      <c r="B49" s="34"/>
      <c r="C49" s="24" t="str">
        <f>'Resum mensual'!BO1</f>
        <v>TELÈFON</v>
      </c>
      <c r="D49" s="33">
        <f>'Resum mensual'!BO14/(-1)</f>
        <v>230.57</v>
      </c>
      <c r="E49" s="74"/>
      <c r="F49" s="23"/>
      <c r="G49" s="34"/>
      <c r="H49" s="24" t="s">
        <v>44</v>
      </c>
      <c r="I49" s="33">
        <v>-560.54999999999995</v>
      </c>
    </row>
    <row r="50" spans="1:9" ht="14.1" customHeight="1">
      <c r="A50" s="23"/>
      <c r="B50" s="34"/>
      <c r="C50" s="24" t="str">
        <f>'Resum mensual'!BQ1</f>
        <v>MAT. OFICINA</v>
      </c>
      <c r="D50" s="33">
        <f>'Resum mensual'!BQ14/(-1)</f>
        <v>454.11</v>
      </c>
      <c r="E50" s="74"/>
      <c r="F50" s="23"/>
      <c r="G50" s="34"/>
      <c r="H50" s="24" t="s">
        <v>64</v>
      </c>
      <c r="I50" s="33">
        <v>-663.04</v>
      </c>
    </row>
    <row r="51" spans="1:9" ht="14.1" customHeight="1">
      <c r="A51" s="23"/>
      <c r="B51" s="34"/>
      <c r="C51" s="24" t="str">
        <f>'Resum mensual'!BF1</f>
        <v>TAXES</v>
      </c>
      <c r="D51" s="33">
        <f>'Resum mensual'!BF14/(-1)</f>
        <v>13.76</v>
      </c>
      <c r="E51" s="74"/>
      <c r="F51" s="23"/>
      <c r="G51" s="34"/>
      <c r="H51" s="24" t="s">
        <v>88</v>
      </c>
      <c r="I51" s="33">
        <v>-11</v>
      </c>
    </row>
    <row r="52" spans="1:9" ht="14.1" customHeight="1">
      <c r="A52" s="23"/>
      <c r="B52" s="34"/>
      <c r="C52" s="24" t="str">
        <f>'Resum mensual'!BR1</f>
        <v>VOLUNT. AdMunt</v>
      </c>
      <c r="D52" s="33">
        <f>'Resum mensual'!BR14/(-1)</f>
        <v>120</v>
      </c>
      <c r="E52" s="74"/>
      <c r="F52" s="23"/>
      <c r="G52" s="34"/>
      <c r="H52" s="24" t="s">
        <v>63</v>
      </c>
      <c r="I52" s="33">
        <v>-60</v>
      </c>
    </row>
    <row r="53" spans="1:9" ht="14.1" customHeight="1">
      <c r="A53" s="23"/>
      <c r="B53" s="34"/>
      <c r="C53" s="24" t="str">
        <f>'Resum mensual'!BS1</f>
        <v>arenys.org</v>
      </c>
      <c r="D53" s="33">
        <f>'Resum mensual'!BS14/(-1)</f>
        <v>0</v>
      </c>
      <c r="E53" s="74"/>
      <c r="F53" s="23"/>
      <c r="G53" s="34"/>
      <c r="H53" s="24" t="s">
        <v>30</v>
      </c>
      <c r="I53" s="33">
        <v>-60</v>
      </c>
    </row>
    <row r="54" spans="1:9" ht="14.1" customHeight="1">
      <c r="A54" s="21" t="s">
        <v>96</v>
      </c>
      <c r="B54" s="13">
        <f>B3+B4+B5+B12+B16+B21+B28+B31+B32+B33+B34</f>
        <v>55607.66</v>
      </c>
      <c r="C54" s="22" t="s">
        <v>31</v>
      </c>
      <c r="D54" s="14">
        <f>D5+D12+D16+D21+D28+D31+D32+D33+D34+D35+D36+D41+D47+D48+D49+D50+D51+D52+D53</f>
        <v>50915.903415530709</v>
      </c>
      <c r="E54" s="74"/>
      <c r="F54" s="21" t="s">
        <v>655</v>
      </c>
      <c r="G54" s="13">
        <f>G3+G4+G5+G12+G16+G21+G28+G31+G32</f>
        <v>47894</v>
      </c>
      <c r="H54" s="22" t="s">
        <v>656</v>
      </c>
      <c r="I54" s="14">
        <f>I5+I12+I16+I21+I28+I31+I32+I35+I36+I41+I47+I48+I49+I50+I51+I52+I53</f>
        <v>-47894</v>
      </c>
    </row>
    <row r="55" spans="1:9" ht="14.1" customHeight="1">
      <c r="A55" s="25"/>
      <c r="B55" s="28"/>
      <c r="C55" s="26" t="s">
        <v>765</v>
      </c>
      <c r="D55" s="110">
        <v>74.19</v>
      </c>
      <c r="E55" s="74"/>
    </row>
    <row r="56" spans="1:9">
      <c r="A56" s="25"/>
      <c r="B56" s="28"/>
      <c r="C56" s="26" t="s">
        <v>763</v>
      </c>
      <c r="D56" s="109">
        <f>B57-D54-D55</f>
        <v>4617.5665844692949</v>
      </c>
    </row>
    <row r="57" spans="1:9">
      <c r="A57" s="21" t="s">
        <v>764</v>
      </c>
      <c r="B57" s="13">
        <v>55607.66</v>
      </c>
      <c r="C57" s="22" t="s">
        <v>764</v>
      </c>
      <c r="D57" s="14">
        <f>SUM(D54:D56)</f>
        <v>55607.66</v>
      </c>
    </row>
  </sheetData>
  <mergeCells count="6">
    <mergeCell ref="A1:D1"/>
    <mergeCell ref="F1:I1"/>
    <mergeCell ref="A2:B2"/>
    <mergeCell ref="C2:D2"/>
    <mergeCell ref="F2:G2"/>
    <mergeCell ref="H2:I2"/>
  </mergeCells>
  <pageMargins left="0.19685039370078741" right="0.19685039370078741" top="0.19685039370078741" bottom="0" header="0.31496062992125984" footer="0.31496062992125984"/>
  <pageSetup paperSize="9" scale="70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2</vt:i4>
      </vt:variant>
    </vt:vector>
  </HeadingPairs>
  <TitlesOfParts>
    <vt:vector size="9" baseType="lpstr">
      <vt:lpstr>Mov.tot</vt:lpstr>
      <vt:lpstr>BS</vt:lpstr>
      <vt:lpstr>XTERE</vt:lpstr>
      <vt:lpstr>XROSE</vt:lpstr>
      <vt:lpstr>Resum mensual</vt:lpstr>
      <vt:lpstr>Saldo</vt:lpstr>
      <vt:lpstr>E.COMPTES+PRESSUP.2011-2012</vt:lpstr>
      <vt:lpstr>Mov.tot!Títols_per_imprimir</vt:lpstr>
      <vt:lpstr>'Resum mensual'!Títols_per_imprimir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2014-02-05T12:22:36Z</dcterms:modified>
</cp:coreProperties>
</file>